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دليل العمل" sheetId="1" state="visible" r:id="rId1"/>
    <sheet xmlns:r="http://schemas.openxmlformats.org/officeDocument/2006/relationships" name="السجل الرئيسي" sheetId="2" state="visible" r:id="rId2"/>
    <sheet xmlns:r="http://schemas.openxmlformats.org/officeDocument/2006/relationships" name="دليل التصنيف" sheetId="3" state="visible" r:id="rId3"/>
    <sheet xmlns:r="http://schemas.openxmlformats.org/officeDocument/2006/relationships" name="التحقق" sheetId="4" state="visible" r:id="rId4"/>
    <sheet xmlns:r="http://schemas.openxmlformats.org/officeDocument/2006/relationships" name="مؤشرات المحفظة" sheetId="5" state="visible" r:id="rId5"/>
    <sheet xmlns:r="http://schemas.openxmlformats.org/officeDocument/2006/relationships" name="مقارنة السيناريوهات" sheetId="6" state="visible" r:id="rId6"/>
    <sheet xmlns:r="http://schemas.openxmlformats.org/officeDocument/2006/relationships" name="قوائم مرجعية" sheetId="7" state="visible" r:id="rId7"/>
    <sheet xmlns:r="http://schemas.openxmlformats.org/officeDocument/2006/relationships" name="القالب الفارغ" sheetId="8" state="visible" r:id="rId8"/>
  </sheets>
  <definedNames>
    <definedName name="_xlnm._FilterDatabase" localSheetId="1" hidden="1">'السجل الرئيسي'!$A$3:$Q$21</definedName>
    <definedName name="_xlnm._FilterDatabase" localSheetId="3" hidden="1">'التحقق'!$A$3:$O$21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%"/>
    <numFmt numFmtId="166" formatCode="0.0"/>
  </numFmts>
  <fonts count="13">
    <font>
      <name val="Calibri"/>
      <family val="2"/>
      <color theme="1"/>
      <sz val="11"/>
      <scheme val="minor"/>
    </font>
    <font>
      <name val="Arial"/>
      <b val="1"/>
      <color rgb="001F4E2E"/>
      <sz val="15"/>
    </font>
    <font>
      <name val="Arial"/>
      <color rgb="004A5A50"/>
      <sz val="10"/>
    </font>
    <font>
      <name val="Arial"/>
      <b val="1"/>
      <color rgb="001F4E2E"/>
      <sz val="12"/>
    </font>
    <font>
      <name val="Arial"/>
      <b val="1"/>
      <sz val="10"/>
    </font>
    <font>
      <name val="Arial"/>
      <sz val="10"/>
    </font>
    <font>
      <name val="Arial"/>
      <i val="1"/>
      <color rgb="006B7A70"/>
      <sz val="9"/>
    </font>
    <font>
      <name val="Arial"/>
      <b val="1"/>
      <color rgb="00FFFFFF"/>
      <sz val="11"/>
    </font>
    <font>
      <name val="Arial"/>
      <b val="1"/>
      <color rgb="009B1C1C"/>
      <sz val="11"/>
    </font>
    <font>
      <name val="Arial"/>
      <color rgb="005A6B60"/>
      <sz val="8"/>
    </font>
    <font>
      <name val="Arial"/>
      <sz val="9"/>
    </font>
    <font>
      <name val="Arial"/>
      <b val="1"/>
      <color rgb="004A5A50"/>
      <sz val="10"/>
    </font>
    <font>
      <name val="Arial"/>
      <b val="1"/>
      <color rgb="001F4E2E"/>
      <sz val="18"/>
    </font>
  </fonts>
  <fills count="7">
    <fill>
      <patternFill/>
    </fill>
    <fill>
      <patternFill patternType="gray125"/>
    </fill>
    <fill>
      <patternFill patternType="solid">
        <fgColor rgb="00EAF3EC"/>
      </patternFill>
    </fill>
    <fill>
      <patternFill patternType="solid">
        <fgColor rgb="00D9E8F5"/>
      </patternFill>
    </fill>
    <fill>
      <patternFill patternType="solid">
        <fgColor rgb="001F4E2E"/>
      </patternFill>
    </fill>
    <fill>
      <patternFill patternType="solid">
        <fgColor rgb="00F2F5F3"/>
      </patternFill>
    </fill>
    <fill>
      <patternFill patternType="solid">
        <fgColor rgb="00FCE9E9"/>
      </patternFill>
    </fill>
  </fills>
  <borders count="6">
    <border>
      <left/>
      <right/>
      <top/>
      <bottom/>
      <diagonal/>
    </border>
    <border>
      <left style="thin">
        <color rgb="00C9D3CC"/>
      </left>
      <right style="thin">
        <color rgb="00C9D3CC"/>
      </right>
      <top style="thin">
        <color rgb="00C9D3CC"/>
      </top>
      <bottom style="thin">
        <color rgb="00C9D3CC"/>
      </bottom>
    </border>
    <border>
      <left/>
      <right/>
      <top style="thin">
        <color rgb="00C9D3CC"/>
      </top>
      <bottom/>
      <diagonal/>
    </border>
    <border>
      <left/>
      <right style="thin">
        <color rgb="00C9D3CC"/>
      </right>
      <top style="thin">
        <color rgb="00C9D3CC"/>
      </top>
      <bottom/>
      <diagonal/>
    </border>
    <border>
      <left/>
      <right/>
      <top style="thin">
        <color rgb="00C9D3CC"/>
      </top>
      <bottom style="thin">
        <color rgb="00C9D3CC"/>
      </bottom>
      <diagonal/>
    </border>
    <border>
      <left/>
      <right style="thin">
        <color rgb="00C9D3CC"/>
      </right>
      <top style="thin">
        <color rgb="00C9D3CC"/>
      </top>
      <bottom style="thin">
        <color rgb="00C9D3CC"/>
      </bottom>
      <diagonal/>
    </border>
  </borders>
  <cellStyleXfs count="1">
    <xf numFmtId="0" fontId="0" fillId="0" borderId="0"/>
  </cellStyleXfs>
  <cellXfs count="47">
    <xf numFmtId="0" fontId="0" fillId="0" borderId="0" pivotButton="0" quotePrefix="0" xfId="0"/>
    <xf numFmtId="0" fontId="1" fillId="0" borderId="1" applyAlignment="1" pivotButton="0" quotePrefix="0" xfId="0">
      <alignment horizontal="right" vertical="center" readingOrder="2"/>
    </xf>
    <xf numFmtId="0" fontId="2" fillId="0" borderId="1" applyAlignment="1" pivotButton="0" quotePrefix="0" xfId="0">
      <alignment horizontal="right" vertical="center" readingOrder="2"/>
    </xf>
    <xf numFmtId="0" fontId="3" fillId="2" borderId="1" applyAlignment="1" pivotButton="0" quotePrefix="0" xfId="0">
      <alignment horizontal="right" vertical="center" readingOrder="2"/>
    </xf>
    <xf numFmtId="0" fontId="0" fillId="2" borderId="4" pivotButton="0" quotePrefix="0" xfId="0"/>
    <xf numFmtId="0" fontId="0" fillId="2" borderId="5" pivotButton="0" quotePrefix="0" xfId="0"/>
    <xf numFmtId="0" fontId="4" fillId="0" borderId="1" applyAlignment="1" pivotButton="0" quotePrefix="0" xfId="0">
      <alignment horizontal="right" vertical="center" readingOrder="2"/>
    </xf>
    <xf numFmtId="0" fontId="5" fillId="0" borderId="1" applyAlignment="1" pivotButton="0" quotePrefix="0" xfId="0">
      <alignment horizontal="right" vertical="center" wrapText="1" readingOrder="2"/>
    </xf>
    <xf numFmtId="0" fontId="4" fillId="3" borderId="1" applyAlignment="1" pivotButton="0" quotePrefix="0" xfId="0">
      <alignment horizontal="right" vertical="center" readingOrder="2"/>
    </xf>
    <xf numFmtId="0" fontId="0" fillId="0" borderId="4" pivotButton="0" quotePrefix="0" xfId="0"/>
    <xf numFmtId="0" fontId="0" fillId="0" borderId="5" pivotButton="0" quotePrefix="0" xfId="0"/>
    <xf numFmtId="0" fontId="6" fillId="0" borderId="1" applyAlignment="1" pivotButton="0" quotePrefix="0" xfId="0">
      <alignment horizontal="right" vertical="center" wrapText="1" readingOrder="2"/>
    </xf>
    <xf numFmtId="0" fontId="7" fillId="4" borderId="1" applyAlignment="1" pivotButton="0" quotePrefix="0" xfId="0">
      <alignment horizontal="center" vertical="center" wrapText="1" readingOrder="2"/>
    </xf>
    <xf numFmtId="0" fontId="5" fillId="0" borderId="1" applyAlignment="1" pivotButton="0" quotePrefix="0" xfId="0">
      <alignment horizontal="center" vertical="center" wrapText="1" readingOrder="2"/>
    </xf>
    <xf numFmtId="164" fontId="5" fillId="0" borderId="1" applyAlignment="1" pivotButton="0" quotePrefix="0" xfId="0">
      <alignment horizontal="center" vertical="center" wrapText="1" readingOrder="2"/>
    </xf>
    <xf numFmtId="0" fontId="5" fillId="5" borderId="1" applyAlignment="1" pivotButton="0" quotePrefix="0" xfId="0">
      <alignment horizontal="center" vertical="center" wrapText="1" readingOrder="2"/>
    </xf>
    <xf numFmtId="0" fontId="5" fillId="5" borderId="1" applyAlignment="1" pivotButton="0" quotePrefix="0" xfId="0">
      <alignment horizontal="right" vertical="center" wrapText="1" readingOrder="2"/>
    </xf>
    <xf numFmtId="164" fontId="5" fillId="5" borderId="1" applyAlignment="1" pivotButton="0" quotePrefix="0" xfId="0">
      <alignment horizontal="center" vertical="center" wrapText="1" readingOrder="2"/>
    </xf>
    <xf numFmtId="0" fontId="8" fillId="6" borderId="1" applyAlignment="1" pivotButton="0" quotePrefix="0" xfId="0">
      <alignment horizontal="center" vertical="center" wrapText="1" readingOrder="2"/>
    </xf>
    <xf numFmtId="1" fontId="8" fillId="6" borderId="1" applyAlignment="1" pivotButton="0" quotePrefix="0" xfId="0">
      <alignment horizontal="center" vertical="center" wrapText="1" readingOrder="2"/>
    </xf>
    <xf numFmtId="0" fontId="4" fillId="0" borderId="1" applyAlignment="1" pivotButton="0" quotePrefix="0" xfId="0">
      <alignment horizontal="center" vertical="center" wrapText="1" readingOrder="2"/>
    </xf>
    <xf numFmtId="1" fontId="4" fillId="0" borderId="1" applyAlignment="1" pivotButton="0" quotePrefix="0" xfId="0">
      <alignment horizontal="center" vertical="center" wrapText="1" readingOrder="2"/>
    </xf>
    <xf numFmtId="165" fontId="5" fillId="0" borderId="1" applyAlignment="1" pivotButton="0" quotePrefix="0" xfId="0">
      <alignment horizontal="center" vertical="center" wrapText="1" readingOrder="2"/>
    </xf>
    <xf numFmtId="0" fontId="4" fillId="5" borderId="1" applyAlignment="1" pivotButton="0" quotePrefix="0" xfId="0">
      <alignment horizontal="center" vertical="center" wrapText="1" readingOrder="2"/>
    </xf>
    <xf numFmtId="1" fontId="4" fillId="5" borderId="1" applyAlignment="1" pivotButton="0" quotePrefix="0" xfId="0">
      <alignment horizontal="center" vertical="center" wrapText="1" readingOrder="2"/>
    </xf>
    <xf numFmtId="165" fontId="5" fillId="5" borderId="1" applyAlignment="1" pivotButton="0" quotePrefix="0" xfId="0">
      <alignment horizontal="center" vertical="center" wrapText="1" readingOrder="2"/>
    </xf>
    <xf numFmtId="0" fontId="8" fillId="6" borderId="1" applyAlignment="1" pivotButton="0" quotePrefix="0" xfId="0">
      <alignment horizontal="right" vertical="center" wrapText="1" readingOrder="2"/>
    </xf>
    <xf numFmtId="165" fontId="8" fillId="6" borderId="1" applyAlignment="1" pivotButton="0" quotePrefix="0" xfId="0">
      <alignment horizontal="center" vertical="center" wrapText="1" readingOrder="2"/>
    </xf>
    <xf numFmtId="0" fontId="4" fillId="0" borderId="1" applyAlignment="1" pivotButton="0" quotePrefix="0" xfId="0">
      <alignment horizontal="right" vertical="center" wrapText="1" readingOrder="2"/>
    </xf>
    <xf numFmtId="0" fontId="4" fillId="5" borderId="1" applyAlignment="1" pivotButton="0" quotePrefix="0" xfId="0">
      <alignment horizontal="right" vertical="center" wrapText="1" readingOrder="2"/>
    </xf>
    <xf numFmtId="0" fontId="9" fillId="0" borderId="1" applyAlignment="1" pivotButton="0" quotePrefix="0" xfId="0">
      <alignment horizontal="right" vertical="center" wrapText="1" readingOrder="2"/>
    </xf>
    <xf numFmtId="0" fontId="10" fillId="0" borderId="1" applyAlignment="1" pivotButton="0" quotePrefix="0" xfId="0">
      <alignment horizontal="right" vertical="center" wrapText="1" readingOrder="2"/>
    </xf>
    <xf numFmtId="1" fontId="5" fillId="0" borderId="1" applyAlignment="1" pivotButton="0" quotePrefix="0" xfId="0">
      <alignment horizontal="center" vertical="center" wrapText="1" readingOrder="2"/>
    </xf>
    <xf numFmtId="9" fontId="5" fillId="0" borderId="1" applyAlignment="1" pivotButton="0" quotePrefix="0" xfId="0">
      <alignment horizontal="center" vertical="center" wrapText="1" readingOrder="2"/>
    </xf>
    <xf numFmtId="0" fontId="9" fillId="5" borderId="1" applyAlignment="1" pivotButton="0" quotePrefix="0" xfId="0">
      <alignment horizontal="right" vertical="center" wrapText="1" readingOrder="2"/>
    </xf>
    <xf numFmtId="0" fontId="10" fillId="5" borderId="1" applyAlignment="1" pivotButton="0" quotePrefix="0" xfId="0">
      <alignment horizontal="right" vertical="center" wrapText="1" readingOrder="2"/>
    </xf>
    <xf numFmtId="1" fontId="5" fillId="5" borderId="1" applyAlignment="1" pivotButton="0" quotePrefix="0" xfId="0">
      <alignment horizontal="center" vertical="center" wrapText="1" readingOrder="2"/>
    </xf>
    <xf numFmtId="9" fontId="5" fillId="5" borderId="1" applyAlignment="1" pivotButton="0" quotePrefix="0" xfId="0">
      <alignment horizontal="center" vertical="center" wrapText="1" readingOrder="2"/>
    </xf>
    <xf numFmtId="0" fontId="4" fillId="3" borderId="1" applyAlignment="1" pivotButton="0" quotePrefix="0" xfId="0">
      <alignment horizontal="right" vertical="center" wrapText="1" readingOrder="2"/>
    </xf>
    <xf numFmtId="165" fontId="4" fillId="3" borderId="1" applyAlignment="1" pivotButton="0" quotePrefix="0" xfId="0">
      <alignment horizontal="center" vertical="center" wrapText="1" readingOrder="2"/>
    </xf>
    <xf numFmtId="0" fontId="6" fillId="0" borderId="1" applyAlignment="1" pivotButton="0" quotePrefix="0" xfId="0">
      <alignment horizontal="right" vertical="center" readingOrder="2"/>
    </xf>
    <xf numFmtId="0" fontId="11" fillId="2" borderId="1" applyAlignment="1" pivotButton="0" quotePrefix="0" xfId="0">
      <alignment horizontal="center" vertical="center" wrapText="1" readingOrder="2"/>
    </xf>
    <xf numFmtId="1" fontId="12" fillId="2" borderId="1" applyAlignment="1" pivotButton="0" quotePrefix="0" xfId="0">
      <alignment horizontal="center" vertical="center" wrapText="1" readingOrder="2"/>
    </xf>
    <xf numFmtId="165" fontId="12" fillId="2" borderId="1" applyAlignment="1" pivotButton="0" quotePrefix="0" xfId="0">
      <alignment horizontal="center" vertical="center" wrapText="1" readingOrder="2"/>
    </xf>
    <xf numFmtId="166" fontId="5" fillId="0" borderId="1" applyAlignment="1" pivotButton="0" quotePrefix="0" xfId="0">
      <alignment horizontal="center" vertical="center" wrapText="1" readingOrder="2"/>
    </xf>
    <xf numFmtId="166" fontId="5" fillId="5" borderId="1" applyAlignment="1" pivotButton="0" quotePrefix="0" xfId="0">
      <alignment horizontal="center" vertical="center" wrapText="1" readingOrder="2"/>
    </xf>
    <xf numFmtId="166" fontId="8" fillId="6" borderId="1" applyAlignment="1" pivotButton="0" quotePrefix="0" xfId="0">
      <alignment horizontal="center" vertical="center" wrapText="1" readingOrder="2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الإداري والتعاقدي = نصف المحفظة (٩ من ١٨ وثيقة)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'مؤشرات المحفظة'!B9</f>
            </strRef>
          </tx>
          <spPr>
            <a:solidFill xmlns:a="http://schemas.openxmlformats.org/drawingml/2006/main">
              <a:srgbClr val="1F4E2E"/>
            </a:solidFill>
            <a:ln xmlns:a="http://schemas.openxmlformats.org/drawingml/2006/main">
              <a:noFill/>
              <a:prstDash val="solid"/>
            </a:ln>
          </spPr>
          <cat>
            <numRef>
              <f>'مؤشرات المحفظة'!$A$10:$A$15</f>
            </numRef>
          </cat>
          <val>
            <numRef>
              <f>'مؤشرات المحفظة'!$B$10:$B$15</f>
            </numRef>
          </val>
        </ser>
        <dLbls>
          <showVal val="1"/>
        </dLbls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الوثائق السرية والمقيّدة = ٩ وثائق (٥٠٪ من المحفظة)</a:t>
            </a:r>
          </a:p>
        </rich>
      </tx>
    </title>
    <plotArea>
      <pieChart>
        <varyColors val="1"/>
        <ser>
          <idx val="0"/>
          <order val="0"/>
          <tx>
            <strRef>
              <f>'مؤشرات المحفظة'!D9</f>
            </strRef>
          </tx>
          <spPr>
            <a:ln xmlns:a="http://schemas.openxmlformats.org/drawingml/2006/main">
              <a:prstDash val="solid"/>
            </a:ln>
          </spPr>
          <cat>
            <numRef>
              <f>'مؤشرات المحفظة'!$C$10:$C$13</f>
            </numRef>
          </cat>
          <val>
            <numRef>
              <f>'مؤشرات المحفظة'!$D$10:$D$13</f>
            </numRef>
          </val>
        </ser>
        <dLbls>
          <showPercent val="1"/>
        </dLbls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توزيع متساوٍ للوثائق على السيناريوهات الثلاثة (٦ لكل سيناريو)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'مؤشرات المحفظة'!F9</f>
            </strRef>
          </tx>
          <spPr>
            <a:solidFill xmlns:a="http://schemas.openxmlformats.org/drawingml/2006/main">
              <a:srgbClr val="2E7D5B"/>
            </a:solidFill>
            <a:ln xmlns:a="http://schemas.openxmlformats.org/drawingml/2006/main">
              <a:noFill/>
              <a:prstDash val="solid"/>
            </a:ln>
          </spPr>
          <cat>
            <numRef>
              <f>'مؤشرات المحفظة'!$E$10:$E$12</f>
            </numRef>
          </cat>
          <val>
            <numRef>
              <f>'مؤشرات المحفظة'!$F$10:$F$12</f>
            </numRef>
          </val>
        </ser>
        <dLbls>
          <showVal val="1"/>
        </dLbls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16</row>
      <rowOff>0</rowOff>
    </from>
    <ext cx="7200000" cy="30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35</row>
      <rowOff>0</rowOff>
    </from>
    <ext cx="7200000" cy="30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54</row>
      <rowOff>0</rowOff>
    </from>
    <ext cx="720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28"/>
  <sheetViews>
    <sheetView showGridLines="0" rightToLeft="1" workbookViewId="0">
      <selection activeCell="A1" sqref="A1"/>
    </sheetView>
  </sheetViews>
  <sheetFormatPr baseColWidth="8" defaultRowHeight="15"/>
  <cols>
    <col width="3" customWidth="1" min="1" max="1"/>
    <col width="26" customWidth="1" min="2" max="2"/>
    <col width="96" customWidth="1" min="3" max="3"/>
    <col width="20" customWidth="1" min="4" max="4"/>
  </cols>
  <sheetData>
    <row r="2">
      <c r="B2" s="1" t="inlineStr">
        <is>
          <t>محفظة الوثائق — دليل العمل وضوابط التحليل</t>
        </is>
      </c>
    </row>
    <row r="3">
      <c r="B3" s="2" t="inlineStr">
        <is>
          <t>ملف تصنيف محفظة وثائق · ٣ سيناريوهات · ١٨ وثيقة مصدرية · مراجعة كل صف مقابل ملفه المصدر</t>
        </is>
      </c>
    </row>
    <row r="5">
      <c r="B5" s="3" t="inlineStr">
        <is>
          <t>١) ضوابط إلزامية</t>
        </is>
      </c>
      <c r="C5" s="4" t="n"/>
      <c r="D5" s="5" t="n"/>
    </row>
    <row r="6" ht="30" customHeight="1">
      <c r="B6" s="6" t="inlineStr">
        <is>
          <t>لا بيانات من خارج المصادر</t>
        </is>
      </c>
      <c r="C6" s="7" t="inlineStr">
        <is>
          <t>كل قيمة في هذا الملف مستخرجة من ملف وثيقة موجود فعليًا داخل مجلد «مصادر». لا جمع، ولا تخمين، ولا استدلال خارجي، ولا معرفة عامة.</t>
        </is>
      </c>
    </row>
    <row r="7" ht="30" customHeight="1">
      <c r="B7" s="6" t="inlineStr">
        <is>
          <t>كل صف مربوط بملف</t>
        </is>
      </c>
      <c r="C7" s="7" t="inlineStr">
        <is>
          <t>عمود «اسم الملف» في السجل الرئيسي يطابق اسم ملف حقيقي، وورقة «التحقق» تعرض النص المقتبس نفسه من ذلك الملف.</t>
        </is>
      </c>
    </row>
    <row r="8" ht="30" customHeight="1">
      <c r="B8" s="6" t="inlineStr">
        <is>
          <t>التصنيف مشتق من الوثيقة</t>
        </is>
      </c>
      <c r="C8" s="7" t="inlineStr">
        <is>
          <t>نوع الوثيقة وتصنيفها ودرجة سريتها ومدة احتفاظها مكتوبة داخل الوثيقة نفسها في فقرة «بيانات التوصيف»، ولا تُقدَّر من الخارج.</t>
        </is>
      </c>
    </row>
    <row r="9" ht="30" customHeight="1">
      <c r="B9" s="6" t="inlineStr">
        <is>
          <t>لا وثيقة بلا مرجع</t>
        </is>
      </c>
      <c r="C9" s="7" t="inlineStr">
        <is>
          <t>أي وثيقة بلا رقم مرجعي أو تاريخ واضح تُسجَّل بحالة «ناقص بيانات» ولا تُخمَّن لها قيمة.</t>
        </is>
      </c>
    </row>
    <row r="10" ht="30" customHeight="1">
      <c r="B10" s="6" t="inlineStr">
        <is>
          <t>الفراغ مسموح، التأليف ممنوع</t>
        </is>
      </c>
      <c r="C10" s="7" t="inlineStr">
        <is>
          <t>إذا لم يوجد الحقل في المصدر يُترك فارغًا مع ملاحظة، ولا يُملأ بافتراض معقول.</t>
        </is>
      </c>
    </row>
    <row r="11" ht="30" customHeight="1">
      <c r="B11" s="6" t="inlineStr">
        <is>
          <t>مراجعة بشرية نهائية</t>
        </is>
      </c>
      <c r="C11" s="7" t="inlineStr">
        <is>
          <t>العمود «مراجعة بشرية» في ورقة التحقق يبقى للمراجع؛ التحقق الآلي يثبت المطابقة النصية فقط.</t>
        </is>
      </c>
    </row>
    <row r="13">
      <c r="B13" s="3" t="inlineStr">
        <is>
          <t>٢) أوراق الملف</t>
        </is>
      </c>
      <c r="C13" s="4" t="n"/>
      <c r="D13" s="5" t="n"/>
    </row>
    <row r="14" ht="30" customHeight="1">
      <c r="B14" s="8" t="inlineStr">
        <is>
          <t>السجل الرئيسي</t>
        </is>
      </c>
      <c r="C14" s="7" t="inlineStr">
        <is>
          <t>١٨ صفًا، صف لكل وثيقة، و١٧ حقلًا موصوفًا: العنوان، الرقم المرجعي، النوع، التصنيف الرئيسي والفرعي، الجهة، المُوجَّه إليه، التاريخ، السنة، السرية، الحالة، مدة الاحتفاظ، عدد الصفحات.</t>
        </is>
      </c>
    </row>
    <row r="15" ht="30" customHeight="1">
      <c r="B15" s="8" t="inlineStr">
        <is>
          <t>دليل التصنيف</t>
        </is>
      </c>
      <c r="C15" s="7" t="inlineStr">
        <is>
          <t>شجرة تصنيف مركّبة من تصنيفات الوثائق نفسها: ٦ تصنيفات رئيسية و١٧ تصنيفًا فرعيًا، مع الوصف والعدد والنسبة.</t>
        </is>
      </c>
    </row>
    <row r="16" ht="30" customHeight="1">
      <c r="B16" s="8" t="inlineStr">
        <is>
          <t>التحقق</t>
        </is>
      </c>
      <c r="C16" s="7" t="inlineStr">
        <is>
          <t>صف لكل وثيقة يقابل السجل بملفه المصدر: مقتطف العنوان، مقتطف الرقم المرجعي، مقتطف التاريخ، مقتطف بيانات التوصيف، ونتيجة مطابقة محسوبة بالمعادلات.</t>
        </is>
      </c>
    </row>
    <row r="17" ht="30" customHeight="1">
      <c r="B17" s="8" t="inlineStr">
        <is>
          <t>مؤشرات المحفظة</t>
        </is>
      </c>
      <c r="C17" s="7" t="inlineStr">
        <is>
          <t>مؤشرات مجمّعة ورسوم بيانية: التوزيع حسب التصنيف الرئيسي، ودرجة السرية، والسيناريو.</t>
        </is>
      </c>
    </row>
    <row r="18" ht="30" customHeight="1">
      <c r="B18" s="8" t="inlineStr">
        <is>
          <t>مقارنة السيناريوهات</t>
        </is>
      </c>
      <c r="C18" s="7" t="inlineStr">
        <is>
          <t>مقارنة الثلاثة سيناريوهات: عدد الوثائق، السرية، المعتمد أو الساري، متوسط الصفحات، إجمالي الصفحات.</t>
        </is>
      </c>
    </row>
    <row r="19" ht="30" customHeight="1">
      <c r="B19" s="8" t="inlineStr">
        <is>
          <t>القالب الفارغ</t>
        </is>
      </c>
      <c r="C19" s="7" t="inlineStr">
        <is>
          <t>نفس أعمدة السجل الرئيسي بقوائم منسدلة جاهزة لتحميل محفظة وثائق حقيقية بنفس المنهج.</t>
        </is>
      </c>
    </row>
    <row r="21">
      <c r="B21" s="3" t="inlineStr">
        <is>
          <t>٣) كيف تُستخدم مع محفظة حقيقية</t>
        </is>
      </c>
      <c r="C21" s="4" t="n"/>
      <c r="D21" s="5" t="n"/>
    </row>
    <row r="22" ht="22" customHeight="1">
      <c r="B22" s="7" t="inlineStr">
        <is>
          <t>١ — ضع ملفات الوثائق في مجلد واحد (PDF / Word / صور ممسوحة).</t>
        </is>
      </c>
      <c r="C22" s="9" t="n"/>
      <c r="D22" s="10" t="n"/>
    </row>
    <row r="23" ht="22" customHeight="1">
      <c r="B23" s="7" t="inlineStr">
        <is>
          <t>٢ — افتح ورقة «القالب الفارغ» وأضف صفًا لكل وثيقة، والتصنيف يُختار من القائمة المنسدلة لا يُكتب يدويًا.</t>
        </is>
      </c>
      <c r="C23" s="9" t="n"/>
      <c r="D23" s="10" t="n"/>
    </row>
    <row r="24" ht="22" customHeight="1">
      <c r="B24" s="7" t="inlineStr">
        <is>
          <t>٣ — انقل الحقول من نص الوثيقة كما هي؛ الصيغة التاريخية المعتمدة: YYYY-MM-DD.</t>
        </is>
      </c>
      <c r="C24" s="9" t="n"/>
      <c r="D24" s="10" t="n"/>
    </row>
    <row r="25" ht="22" customHeight="1">
      <c r="B25" s="7" t="inlineStr">
        <is>
          <t>٤ — في ورقة «التحقق»، الصق مقتطفًا حرفيًا من كل وثيقة في الخلية المخصصة؛ المعادلات تحسب المطابقة تلقائيًا.</t>
        </is>
      </c>
      <c r="C25" s="9" t="n"/>
      <c r="D25" s="10" t="n"/>
    </row>
    <row r="26" ht="22" customHeight="1">
      <c r="B26" s="7" t="inlineStr">
        <is>
          <t>٥ — أي وثيقة لا يظهر فيها الحقل نصًّا صريحًا تُعلَّم «ناقص بيانات» ولا يُخمَّن لها قيمة.</t>
        </is>
      </c>
      <c r="C26" s="9" t="n"/>
      <c r="D26" s="10" t="n"/>
    </row>
    <row r="28">
      <c r="B28" s="11" t="inlineStr">
        <is>
          <t>ملاحظة: أسماء الجهات والقيم في هذه النسخة بيانات سيناريو تدريبي مُنشأة داخل مجلد المصادر نفسه، وليست مأخوذة من أي جهة حقيقية ولا من أي مصدر خارجي.</t>
        </is>
      </c>
      <c r="C28" s="9" t="n"/>
      <c r="D28" s="10" t="n"/>
    </row>
  </sheetData>
  <mergeCells count="9">
    <mergeCell ref="B28:D28"/>
    <mergeCell ref="B5:D5"/>
    <mergeCell ref="B23:D23"/>
    <mergeCell ref="B22:D22"/>
    <mergeCell ref="B26:D26"/>
    <mergeCell ref="B13:D13"/>
    <mergeCell ref="B21:D21"/>
    <mergeCell ref="B25:D25"/>
    <mergeCell ref="B24:D2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24"/>
  <sheetViews>
    <sheetView rightToLeft="1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24" customWidth="1" min="2" max="2"/>
    <col width="34" customWidth="1" min="3" max="3"/>
    <col width="12" customWidth="1" min="4" max="4"/>
    <col width="46" customWidth="1" min="5" max="5"/>
    <col width="18" customWidth="1" min="6" max="6"/>
    <col width="14" customWidth="1" min="7" max="7"/>
    <col width="14" customWidth="1" min="8" max="8"/>
    <col width="22" customWidth="1" min="9" max="9"/>
    <col width="32" customWidth="1" min="10" max="10"/>
    <col width="26" customWidth="1" min="11" max="11"/>
    <col width="14" customWidth="1" min="12" max="12"/>
    <col width="8" customWidth="1" min="13" max="13"/>
    <col width="11" customWidth="1" min="14" max="14"/>
    <col width="11" customWidth="1" min="15" max="15"/>
    <col width="13" customWidth="1" min="16" max="16"/>
    <col width="10" customWidth="1" min="17" max="17"/>
  </cols>
  <sheetData>
    <row r="1">
      <c r="A1" s="1" t="inlineStr">
        <is>
          <t>السجل الرئيسي لمحفظة الوثائق — صف لكل وثيقة (المصدر: مجلد «مصادر»)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  <c r="L1" s="9" t="n"/>
      <c r="M1" s="9" t="n"/>
      <c r="N1" s="9" t="n"/>
      <c r="O1" s="9" t="n"/>
      <c r="P1" s="9" t="n"/>
      <c r="Q1" s="10" t="n"/>
    </row>
    <row r="3" ht="34" customHeight="1">
      <c r="A3" s="12" t="inlineStr">
        <is>
          <t>رقم الوثيقة</t>
        </is>
      </c>
      <c r="B3" s="12" t="inlineStr">
        <is>
          <t>السيناريو</t>
        </is>
      </c>
      <c r="C3" s="12" t="inlineStr">
        <is>
          <t>اسم الملف</t>
        </is>
      </c>
      <c r="D3" s="12" t="inlineStr">
        <is>
          <t>صيغة الملف</t>
        </is>
      </c>
      <c r="E3" s="12" t="inlineStr">
        <is>
          <t>عنوان الوثيقة</t>
        </is>
      </c>
      <c r="F3" s="12" t="inlineStr">
        <is>
          <t>الرقم المرجعي</t>
        </is>
      </c>
      <c r="G3" s="12" t="inlineStr">
        <is>
          <t>نوع الوثيقة</t>
        </is>
      </c>
      <c r="H3" s="12" t="inlineStr">
        <is>
          <t>التصنيف الرئيسي</t>
        </is>
      </c>
      <c r="I3" s="12" t="inlineStr">
        <is>
          <t>التصنيف الفرعي</t>
        </is>
      </c>
      <c r="J3" s="12" t="inlineStr">
        <is>
          <t>الجهة المُصدِرة</t>
        </is>
      </c>
      <c r="K3" s="12" t="inlineStr">
        <is>
          <t>المُوجَّه إليه</t>
        </is>
      </c>
      <c r="L3" s="12" t="inlineStr">
        <is>
          <t>تاريخ الوثيقة</t>
        </is>
      </c>
      <c r="M3" s="12" t="inlineStr">
        <is>
          <t>السنة</t>
        </is>
      </c>
      <c r="N3" s="12" t="inlineStr">
        <is>
          <t>درجة السرية</t>
        </is>
      </c>
      <c r="O3" s="12" t="inlineStr">
        <is>
          <t>حالة الوثيقة</t>
        </is>
      </c>
      <c r="P3" s="12" t="inlineStr">
        <is>
          <t>مدة الاحتفاظ</t>
        </is>
      </c>
      <c r="Q3" s="12" t="inlineStr">
        <is>
          <t>عدد الصفحات</t>
        </is>
      </c>
    </row>
    <row r="4">
      <c r="A4" s="13" t="inlineStr">
        <is>
          <t>س1-01</t>
        </is>
      </c>
      <c r="B4" s="7" t="inlineStr">
        <is>
          <t>السيناريو ١ — جهة حكومية</t>
        </is>
      </c>
      <c r="C4" s="7" t="inlineStr">
        <is>
          <t>عقد_خدمات_تنظيف_2026.docx</t>
        </is>
      </c>
      <c r="D4" s="13" t="inlineStr">
        <is>
          <t>Word (docx)</t>
        </is>
      </c>
      <c r="E4" s="7" t="inlineStr">
        <is>
          <t>عقد تقديم خدمات تنظيف وصيانة المباني</t>
        </is>
      </c>
      <c r="F4" s="7" t="inlineStr">
        <is>
          <t>ع.خ/2026/042</t>
        </is>
      </c>
      <c r="G4" s="7" t="inlineStr">
        <is>
          <t>عقد</t>
        </is>
      </c>
      <c r="H4" s="7" t="inlineStr">
        <is>
          <t>تعاقدي</t>
        </is>
      </c>
      <c r="I4" s="7" t="inlineStr">
        <is>
          <t>عقود خدمات</t>
        </is>
      </c>
      <c r="J4" s="7" t="inlineStr">
        <is>
          <t>إدارة الخدمات العامة (نموذج تدريبي)</t>
        </is>
      </c>
      <c r="K4" s="7" t="inlineStr">
        <is>
          <t>شركة نظافة المدينة النموذجية</t>
        </is>
      </c>
      <c r="L4" s="14" t="n">
        <v>46037</v>
      </c>
      <c r="M4" s="13">
        <f>YEAR(L4)</f>
        <v/>
      </c>
      <c r="N4" s="13" t="inlineStr">
        <is>
          <t>داخلي</t>
        </is>
      </c>
      <c r="O4" s="13" t="inlineStr">
        <is>
          <t>سارية</t>
        </is>
      </c>
      <c r="P4" s="7" t="inlineStr">
        <is>
          <t>١٠ سنوات</t>
        </is>
      </c>
      <c r="Q4" s="13" t="n">
        <v>6</v>
      </c>
    </row>
    <row r="5">
      <c r="A5" s="15" t="inlineStr">
        <is>
          <t>س1-02</t>
        </is>
      </c>
      <c r="B5" s="16" t="inlineStr">
        <is>
          <t>السيناريو ١ — جهة حكومية</t>
        </is>
      </c>
      <c r="C5" s="16" t="inlineStr">
        <is>
          <t>مذكرة_تحديث_بيانات_الموردين.docx</t>
        </is>
      </c>
      <c r="D5" s="15" t="inlineStr">
        <is>
          <t>Word (docx)</t>
        </is>
      </c>
      <c r="E5" s="16" t="inlineStr">
        <is>
          <t>مذكرة داخلية بشأن تحديث بيانات الموردين</t>
        </is>
      </c>
      <c r="F5" s="16" t="inlineStr">
        <is>
          <t>م.د/2026/117</t>
        </is>
      </c>
      <c r="G5" s="16" t="inlineStr">
        <is>
          <t>مذكرة داخلية</t>
        </is>
      </c>
      <c r="H5" s="16" t="inlineStr">
        <is>
          <t>إداري</t>
        </is>
      </c>
      <c r="I5" s="16" t="inlineStr">
        <is>
          <t>مذكرات داخلية</t>
        </is>
      </c>
      <c r="J5" s="16" t="inlineStr">
        <is>
          <t>دائرة المشتريات (نموذج تدريبي)</t>
        </is>
      </c>
      <c r="K5" s="16" t="inlineStr">
        <is>
          <t>جميع الأقسام</t>
        </is>
      </c>
      <c r="L5" s="17" t="n">
        <v>46056</v>
      </c>
      <c r="M5" s="15">
        <f>YEAR(L5)</f>
        <v/>
      </c>
      <c r="N5" s="15" t="inlineStr">
        <is>
          <t>داخلي</t>
        </is>
      </c>
      <c r="O5" s="15" t="inlineStr">
        <is>
          <t>مكتملة</t>
        </is>
      </c>
      <c r="P5" s="16" t="inlineStr">
        <is>
          <t>٥ سنوات</t>
        </is>
      </c>
      <c r="Q5" s="15" t="n">
        <v>2</v>
      </c>
    </row>
    <row r="6">
      <c r="A6" s="13" t="inlineStr">
        <is>
          <t>س1-03</t>
        </is>
      </c>
      <c r="B6" s="7" t="inlineStr">
        <is>
          <t>السيناريو ١ — جهة حكومية</t>
        </is>
      </c>
      <c r="C6" s="7" t="inlineStr">
        <is>
          <t>تقرير_مؤشرات_الأداء_الربع1.docx</t>
        </is>
      </c>
      <c r="D6" s="13" t="inlineStr">
        <is>
          <t>Word (docx)</t>
        </is>
      </c>
      <c r="E6" s="7" t="inlineStr">
        <is>
          <t>التقرير الربعي لمؤشرات الأداء — الربع الأول ٢٠٢٦</t>
        </is>
      </c>
      <c r="F6" s="7" t="inlineStr">
        <is>
          <t>ت.أ/2026/ر1</t>
        </is>
      </c>
      <c r="G6" s="7" t="inlineStr">
        <is>
          <t>تقرير</t>
        </is>
      </c>
      <c r="H6" s="7" t="inlineStr">
        <is>
          <t>تقارير</t>
        </is>
      </c>
      <c r="I6" s="7" t="inlineStr">
        <is>
          <t>تقارير أداء</t>
        </is>
      </c>
      <c r="J6" s="7" t="inlineStr">
        <is>
          <t>مكتب التخطيط والمتابعة (نموذج تدريبي)</t>
        </is>
      </c>
      <c r="K6" s="7" t="inlineStr">
        <is>
          <t>الإدارة العليا</t>
        </is>
      </c>
      <c r="L6" s="14" t="n">
        <v>46112</v>
      </c>
      <c r="M6" s="13">
        <f>YEAR(L6)</f>
        <v/>
      </c>
      <c r="N6" s="13" t="inlineStr">
        <is>
          <t>مقيّد</t>
        </is>
      </c>
      <c r="O6" s="13" t="inlineStr">
        <is>
          <t>معتمدة</t>
        </is>
      </c>
      <c r="P6" s="7" t="inlineStr">
        <is>
          <t>٧ سنوات</t>
        </is>
      </c>
      <c r="Q6" s="13" t="n">
        <v>9</v>
      </c>
    </row>
    <row r="7">
      <c r="A7" s="15" t="inlineStr">
        <is>
          <t>س1-04</t>
        </is>
      </c>
      <c r="B7" s="16" t="inlineStr">
        <is>
          <t>السيناريو ١ — جهة حكومية</t>
        </is>
      </c>
      <c r="C7" s="16" t="inlineStr">
        <is>
          <t>محضر_لجنة_الشراء_2026_09.docx</t>
        </is>
      </c>
      <c r="D7" s="15" t="inlineStr">
        <is>
          <t>Word (docx)</t>
        </is>
      </c>
      <c r="E7" s="16" t="inlineStr">
        <is>
          <t>محضر اجتماع لجنة الشراء رقم ٠٩ لسنة ٢٠٢٦</t>
        </is>
      </c>
      <c r="F7" s="16" t="inlineStr">
        <is>
          <t>م.ج/2026/09</t>
        </is>
      </c>
      <c r="G7" s="16" t="inlineStr">
        <is>
          <t>محضر اجتماع</t>
        </is>
      </c>
      <c r="H7" s="16" t="inlineStr">
        <is>
          <t>إداري</t>
        </is>
      </c>
      <c r="I7" s="16" t="inlineStr">
        <is>
          <t>محاضر اجتماعات</t>
        </is>
      </c>
      <c r="J7" s="16" t="inlineStr">
        <is>
          <t>أمانة لجنة الشراء (نموذج تدريبي)</t>
        </is>
      </c>
      <c r="K7" s="16" t="inlineStr">
        <is>
          <t>أعضاء اللجنة والإدارة العليا</t>
        </is>
      </c>
      <c r="L7" s="17" t="n">
        <v>46073</v>
      </c>
      <c r="M7" s="15">
        <f>YEAR(L7)</f>
        <v/>
      </c>
      <c r="N7" s="15" t="inlineStr">
        <is>
          <t>داخلي</t>
        </is>
      </c>
      <c r="O7" s="15" t="inlineStr">
        <is>
          <t>معتمد</t>
        </is>
      </c>
      <c r="P7" s="16" t="inlineStr">
        <is>
          <t>٥ سنوات</t>
        </is>
      </c>
      <c r="Q7" s="15" t="n">
        <v>3</v>
      </c>
    </row>
    <row r="8">
      <c r="A8" s="13" t="inlineStr">
        <is>
          <t>س1-05</t>
        </is>
      </c>
      <c r="B8" s="7" t="inlineStr">
        <is>
          <t>السيناريو ١ — جهة حكومية</t>
        </is>
      </c>
      <c r="C8" s="7" t="inlineStr">
        <is>
          <t>تعميم_تنظيم_العمل_الرمضاني.docx</t>
        </is>
      </c>
      <c r="D8" s="13" t="inlineStr">
        <is>
          <t>Word (docx)</t>
        </is>
      </c>
      <c r="E8" s="7" t="inlineStr">
        <is>
          <t>تعميم إداري بشأن تنظيم ساعات العمل في شهر رمضان</t>
        </is>
      </c>
      <c r="F8" s="7" t="inlineStr">
        <is>
          <t>ت.ع/2026/14</t>
        </is>
      </c>
      <c r="G8" s="7" t="inlineStr">
        <is>
          <t>تعميم</t>
        </is>
      </c>
      <c r="H8" s="7" t="inlineStr">
        <is>
          <t>إداري</t>
        </is>
      </c>
      <c r="I8" s="7" t="inlineStr">
        <is>
          <t>تعاميم</t>
        </is>
      </c>
      <c r="J8" s="7" t="inlineStr">
        <is>
          <t>إدارة الموارد البشرية (نموذج تدريبي)</t>
        </is>
      </c>
      <c r="K8" s="7" t="inlineStr">
        <is>
          <t>جميع الموظفين</t>
        </is>
      </c>
      <c r="L8" s="14" t="n">
        <v>46086</v>
      </c>
      <c r="M8" s="13">
        <f>YEAR(L8)</f>
        <v/>
      </c>
      <c r="N8" s="13" t="inlineStr">
        <is>
          <t>عام</t>
        </is>
      </c>
      <c r="O8" s="13" t="inlineStr">
        <is>
          <t>سارية</t>
        </is>
      </c>
      <c r="P8" s="7" t="inlineStr">
        <is>
          <t>٣ سنوات</t>
        </is>
      </c>
      <c r="Q8" s="13" t="n">
        <v>1</v>
      </c>
    </row>
    <row r="9">
      <c r="A9" s="15" t="inlineStr">
        <is>
          <t>س1-06</t>
        </is>
      </c>
      <c r="B9" s="16" t="inlineStr">
        <is>
          <t>السيناريو ١ — جهة حكومية</t>
        </is>
      </c>
      <c r="C9" s="16" t="inlineStr">
        <is>
          <t>خطاب_ضمان_بنكي_445.docx</t>
        </is>
      </c>
      <c r="D9" s="15" t="inlineStr">
        <is>
          <t>Word (docx)</t>
        </is>
      </c>
      <c r="E9" s="16" t="inlineStr">
        <is>
          <t>خطاب ضمان بنكي ابتدائي — مناقصة توريد معدات</t>
        </is>
      </c>
      <c r="F9" s="16" t="inlineStr">
        <is>
          <t>ض.ب/2026/445</t>
        </is>
      </c>
      <c r="G9" s="16" t="inlineStr">
        <is>
          <t>خطاب ضمان</t>
        </is>
      </c>
      <c r="H9" s="16" t="inlineStr">
        <is>
          <t>مالي</t>
        </is>
      </c>
      <c r="I9" s="16" t="inlineStr">
        <is>
          <t>ضمانات بنكية</t>
        </is>
      </c>
      <c r="J9" s="16" t="inlineStr">
        <is>
          <t>بنك النموذج المصرفي (نموذج تدريبي)</t>
        </is>
      </c>
      <c r="K9" s="16" t="inlineStr">
        <is>
          <t>إدارة الخدمات العامة</t>
        </is>
      </c>
      <c r="L9" s="17" t="n">
        <v>46034</v>
      </c>
      <c r="M9" s="15">
        <f>YEAR(L9)</f>
        <v/>
      </c>
      <c r="N9" s="15" t="inlineStr">
        <is>
          <t>مقيّد</t>
        </is>
      </c>
      <c r="O9" s="15" t="inlineStr">
        <is>
          <t>سارية</t>
        </is>
      </c>
      <c r="P9" s="16" t="inlineStr">
        <is>
          <t>١٠ سنوات</t>
        </is>
      </c>
      <c r="Q9" s="15" t="n">
        <v>2</v>
      </c>
    </row>
    <row r="10">
      <c r="A10" s="13" t="inlineStr">
        <is>
          <t>س2-01</t>
        </is>
      </c>
      <c r="B10" s="7" t="inlineStr">
        <is>
          <t>السيناريو ٢ — مشروع هندسي</t>
        </is>
      </c>
      <c r="C10" s="7" t="inlineStr">
        <is>
          <t>DRG-AR-104_RevC.docx</t>
        </is>
      </c>
      <c r="D10" s="13" t="inlineStr">
        <is>
          <t>Word (docx)</t>
        </is>
      </c>
      <c r="E10" s="7" t="inlineStr">
        <is>
          <t>مخطط معماري معتمد — مسطح الدور الأرضي (Rev.C)</t>
        </is>
      </c>
      <c r="F10" s="7" t="inlineStr">
        <is>
          <t>DRG-AR-104 / Rev.C</t>
        </is>
      </c>
      <c r="G10" s="7" t="inlineStr">
        <is>
          <t>مخطط</t>
        </is>
      </c>
      <c r="H10" s="7" t="inlineStr">
        <is>
          <t>فني</t>
        </is>
      </c>
      <c r="I10" s="7" t="inlineStr">
        <is>
          <t>مخططات معتمدة</t>
        </is>
      </c>
      <c r="J10" s="7" t="inlineStr">
        <is>
          <t>مكتب الهندسة الاستشاري (نموذج تدريبي)</t>
        </is>
      </c>
      <c r="K10" s="7" t="inlineStr">
        <is>
          <t>إدارة المشروع والمقاول</t>
        </is>
      </c>
      <c r="L10" s="14" t="n">
        <v>46114</v>
      </c>
      <c r="M10" s="13">
        <f>YEAR(L10)</f>
        <v/>
      </c>
      <c r="N10" s="13" t="inlineStr">
        <is>
          <t>مقيّد</t>
        </is>
      </c>
      <c r="O10" s="13" t="inlineStr">
        <is>
          <t>معتمد</t>
        </is>
      </c>
      <c r="P10" s="7" t="inlineStr">
        <is>
          <t>دائم</t>
        </is>
      </c>
      <c r="Q10" s="13" t="n">
        <v>1</v>
      </c>
    </row>
    <row r="11">
      <c r="A11" s="15" t="inlineStr">
        <is>
          <t>س2-02</t>
        </is>
      </c>
      <c r="B11" s="16" t="inlineStr">
        <is>
          <t>السيناريو ٢ — مشروع هندسي</t>
        </is>
      </c>
      <c r="C11" s="16" t="inlineStr">
        <is>
          <t>RFI-0221_تعارض_تمديدات.docx</t>
        </is>
      </c>
      <c r="D11" s="15" t="inlineStr">
        <is>
          <t>Word (docx)</t>
        </is>
      </c>
      <c r="E11" s="16" t="inlineStr">
        <is>
          <t>طلب معلومات فني — تعارض تمديدات التكييف مع مسار الكابلات</t>
        </is>
      </c>
      <c r="F11" s="16" t="inlineStr">
        <is>
          <t>RFI-0221</t>
        </is>
      </c>
      <c r="G11" s="16" t="inlineStr">
        <is>
          <t>طلب معلومات</t>
        </is>
      </c>
      <c r="H11" s="16" t="inlineStr">
        <is>
          <t>فني</t>
        </is>
      </c>
      <c r="I11" s="16" t="inlineStr">
        <is>
          <t>مراسلات فنية</t>
        </is>
      </c>
      <c r="J11" s="16" t="inlineStr">
        <is>
          <t>المقاول المنفذ (نموذج تدريبي)</t>
        </is>
      </c>
      <c r="K11" s="16" t="inlineStr">
        <is>
          <t>مكتب الهندسة الاستشاري</t>
        </is>
      </c>
      <c r="L11" s="17" t="n">
        <v>46122</v>
      </c>
      <c r="M11" s="15">
        <f>YEAR(L11)</f>
        <v/>
      </c>
      <c r="N11" s="15" t="inlineStr">
        <is>
          <t>داخلي</t>
        </is>
      </c>
      <c r="O11" s="15" t="inlineStr">
        <is>
          <t>مغلق</t>
        </is>
      </c>
      <c r="P11" s="16" t="inlineStr">
        <is>
          <t>٥ سنوات</t>
        </is>
      </c>
      <c r="Q11" s="15" t="n">
        <v>2</v>
      </c>
    </row>
    <row r="12">
      <c r="A12" s="13" t="inlineStr">
        <is>
          <t>س2-03</t>
        </is>
      </c>
      <c r="B12" s="7" t="inlineStr">
        <is>
          <t>السيناريو ٢ — مشروع هندسي</t>
        </is>
      </c>
      <c r="C12" s="7" t="inlineStr">
        <is>
          <t>MOM-018_اجتماع_الموقع.docx</t>
        </is>
      </c>
      <c r="D12" s="13" t="inlineStr">
        <is>
          <t>Word (docx)</t>
        </is>
      </c>
      <c r="E12" s="7" t="inlineStr">
        <is>
          <t>محضر اجتماع موقع رقم ٠١٨ — أعمال الهيكل الخرساني</t>
        </is>
      </c>
      <c r="F12" s="7" t="inlineStr">
        <is>
          <t>MOM-018</t>
        </is>
      </c>
      <c r="G12" s="7" t="inlineStr">
        <is>
          <t>محضر اجتماع</t>
        </is>
      </c>
      <c r="H12" s="7" t="inlineStr">
        <is>
          <t>إداري</t>
        </is>
      </c>
      <c r="I12" s="7" t="inlineStr">
        <is>
          <t>محاضر اجتماعات</t>
        </is>
      </c>
      <c r="J12" s="7" t="inlineStr">
        <is>
          <t>إدارة المشروع (نموذج تدريبي)</t>
        </is>
      </c>
      <c r="K12" s="7" t="inlineStr">
        <is>
          <t>الاستشاري والمقاول وجهة الإشراف</t>
        </is>
      </c>
      <c r="L12" s="14" t="n">
        <v>46127</v>
      </c>
      <c r="M12" s="13">
        <f>YEAR(L12)</f>
        <v/>
      </c>
      <c r="N12" s="13" t="inlineStr">
        <is>
          <t>داخلي</t>
        </is>
      </c>
      <c r="O12" s="13" t="inlineStr">
        <is>
          <t>معتمد</t>
        </is>
      </c>
      <c r="P12" s="7" t="inlineStr">
        <is>
          <t>٥ سنوات</t>
        </is>
      </c>
      <c r="Q12" s="13" t="n">
        <v>3</v>
      </c>
    </row>
    <row r="13">
      <c r="A13" s="15" t="inlineStr">
        <is>
          <t>س2-04</t>
        </is>
      </c>
      <c r="B13" s="16" t="inlineStr">
        <is>
          <t>السيناريو ٢ — مشروع هندسي</t>
        </is>
      </c>
      <c r="C13" s="16" t="inlineStr">
        <is>
          <t>MTR-0093_فحص_خرسانة.docx</t>
        </is>
      </c>
      <c r="D13" s="15" t="inlineStr">
        <is>
          <t>Word (docx)</t>
        </is>
      </c>
      <c r="E13" s="16" t="inlineStr">
        <is>
          <t>تقرير فحص مواد — نتائج اختبار مكعبات الخرسانة</t>
        </is>
      </c>
      <c r="F13" s="16" t="inlineStr">
        <is>
          <t>MTR-0093</t>
        </is>
      </c>
      <c r="G13" s="16" t="inlineStr">
        <is>
          <t>تقرير فحص</t>
        </is>
      </c>
      <c r="H13" s="16" t="inlineStr">
        <is>
          <t>فني</t>
        </is>
      </c>
      <c r="I13" s="16" t="inlineStr">
        <is>
          <t>تقارير جودة</t>
        </is>
      </c>
      <c r="J13" s="16" t="inlineStr">
        <is>
          <t>مختبر الجودة المعتمد (نموذج تدريبي)</t>
        </is>
      </c>
      <c r="K13" s="16" t="inlineStr">
        <is>
          <t>إدارة المشروع والاستشاري</t>
        </is>
      </c>
      <c r="L13" s="17" t="n">
        <v>46130</v>
      </c>
      <c r="M13" s="15">
        <f>YEAR(L13)</f>
        <v/>
      </c>
      <c r="N13" s="15" t="inlineStr">
        <is>
          <t>داخلي</t>
        </is>
      </c>
      <c r="O13" s="15" t="inlineStr">
        <is>
          <t>مكتمل</t>
        </is>
      </c>
      <c r="P13" s="16" t="inlineStr">
        <is>
          <t>٧ سنوات</t>
        </is>
      </c>
      <c r="Q13" s="15" t="n">
        <v>4</v>
      </c>
    </row>
    <row r="14">
      <c r="A14" s="13" t="inlineStr">
        <is>
          <t>س2-05</t>
        </is>
      </c>
      <c r="B14" s="7" t="inlineStr">
        <is>
          <t>السيناريو ٢ — مشروع هندسي</t>
        </is>
      </c>
      <c r="C14" s="7" t="inlineStr">
        <is>
          <t>VO-007_أمر_تغيير.docx</t>
        </is>
      </c>
      <c r="D14" s="13" t="inlineStr">
        <is>
          <t>Word (docx)</t>
        </is>
      </c>
      <c r="E14" s="7" t="inlineStr">
        <is>
          <t>أمر تغيير رقم ٠٠٧ — إضافة غرفة حراسة عند البوابة الجنوبية</t>
        </is>
      </c>
      <c r="F14" s="7" t="inlineStr">
        <is>
          <t>VO-007</t>
        </is>
      </c>
      <c r="G14" s="7" t="inlineStr">
        <is>
          <t>أمر تغيير</t>
        </is>
      </c>
      <c r="H14" s="7" t="inlineStr">
        <is>
          <t>تعاقدي</t>
        </is>
      </c>
      <c r="I14" s="7" t="inlineStr">
        <is>
          <t>أوامر تغيير</t>
        </is>
      </c>
      <c r="J14" s="7" t="inlineStr">
        <is>
          <t>إدارة المشروع (نموذج تدريبي)</t>
        </is>
      </c>
      <c r="K14" s="7" t="inlineStr">
        <is>
          <t>المقاول المنفذ</t>
        </is>
      </c>
      <c r="L14" s="14" t="n">
        <v>46134</v>
      </c>
      <c r="M14" s="13">
        <f>YEAR(L14)</f>
        <v/>
      </c>
      <c r="N14" s="13" t="inlineStr">
        <is>
          <t>مقيّد</t>
        </is>
      </c>
      <c r="O14" s="13" t="inlineStr">
        <is>
          <t>ساري</t>
        </is>
      </c>
      <c r="P14" s="7" t="inlineStr">
        <is>
          <t>١٠ سنوات</t>
        </is>
      </c>
      <c r="Q14" s="13" t="n">
        <v>3</v>
      </c>
    </row>
    <row r="15">
      <c r="A15" s="15" t="inlineStr">
        <is>
          <t>س2-06</t>
        </is>
      </c>
      <c r="B15" s="16" t="inlineStr">
        <is>
          <t>السيناريو ٢ — مشروع هندسي</t>
        </is>
      </c>
      <c r="C15" s="16" t="inlineStr">
        <is>
          <t>BOQ-R2_جدول_كميات.docx</t>
        </is>
      </c>
      <c r="D15" s="15" t="inlineStr">
        <is>
          <t>Word (docx)</t>
        </is>
      </c>
      <c r="E15" s="16" t="inlineStr">
        <is>
          <t>جدول كميات محدّث (مراجعة ٢) — الأعمال المدنية</t>
        </is>
      </c>
      <c r="F15" s="16" t="inlineStr">
        <is>
          <t>BOQ-R2</t>
        </is>
      </c>
      <c r="G15" s="16" t="inlineStr">
        <is>
          <t>جدول كميات</t>
        </is>
      </c>
      <c r="H15" s="16" t="inlineStr">
        <is>
          <t>مالي</t>
        </is>
      </c>
      <c r="I15" s="16" t="inlineStr">
        <is>
          <t>جداول كميات وتسعير</t>
        </is>
      </c>
      <c r="J15" s="16" t="inlineStr">
        <is>
          <t>مكتب الهندسة الاستشاري (نموذج تدريبي)</t>
        </is>
      </c>
      <c r="K15" s="16" t="inlineStr">
        <is>
          <t>إدارة المشروع والمقاول</t>
        </is>
      </c>
      <c r="L15" s="17" t="n">
        <v>46137</v>
      </c>
      <c r="M15" s="15">
        <f>YEAR(L15)</f>
        <v/>
      </c>
      <c r="N15" s="15" t="inlineStr">
        <is>
          <t>سري</t>
        </is>
      </c>
      <c r="O15" s="15" t="inlineStr">
        <is>
          <t>معتمد</t>
        </is>
      </c>
      <c r="P15" s="16" t="inlineStr">
        <is>
          <t>١٠ سنوات</t>
        </is>
      </c>
      <c r="Q15" s="15" t="n">
        <v>12</v>
      </c>
    </row>
    <row r="16">
      <c r="A16" s="13" t="inlineStr">
        <is>
          <t>س3-01</t>
        </is>
      </c>
      <c r="B16" s="7" t="inlineStr">
        <is>
          <t>السيناريو ٣ — موارد بشرية وإدارية</t>
        </is>
      </c>
      <c r="C16" s="7" t="inlineStr">
        <is>
          <t>HR-C-2026-118_عقد_عمل.docx</t>
        </is>
      </c>
      <c r="D16" s="13" t="inlineStr">
        <is>
          <t>Word (docx)</t>
        </is>
      </c>
      <c r="E16" s="7" t="inlineStr">
        <is>
          <t>عقد عمل — مهندس أنظمة (مدة محددة)</t>
        </is>
      </c>
      <c r="F16" s="7" t="inlineStr">
        <is>
          <t>HR-C-2026-118</t>
        </is>
      </c>
      <c r="G16" s="7" t="inlineStr">
        <is>
          <t>عقد عمل</t>
        </is>
      </c>
      <c r="H16" s="7" t="inlineStr">
        <is>
          <t>تعاقدي</t>
        </is>
      </c>
      <c r="I16" s="7" t="inlineStr">
        <is>
          <t>عقود عمل</t>
        </is>
      </c>
      <c r="J16" s="7" t="inlineStr">
        <is>
          <t>إدارة الموارد البشرية (نموذج تدريبي)</t>
        </is>
      </c>
      <c r="K16" s="7" t="inlineStr">
        <is>
          <t>المهندس المعيّن</t>
        </is>
      </c>
      <c r="L16" s="14" t="n">
        <v>46143</v>
      </c>
      <c r="M16" s="13">
        <f>YEAR(L16)</f>
        <v/>
      </c>
      <c r="N16" s="13" t="inlineStr">
        <is>
          <t>سري</t>
        </is>
      </c>
      <c r="O16" s="13" t="inlineStr">
        <is>
          <t>سارٍ</t>
        </is>
      </c>
      <c r="P16" s="7" t="inlineStr">
        <is>
          <t>١٠ سنوات</t>
        </is>
      </c>
      <c r="Q16" s="13" t="n">
        <v>5</v>
      </c>
    </row>
    <row r="17">
      <c r="A17" s="15" t="inlineStr">
        <is>
          <t>س3-02</t>
        </is>
      </c>
      <c r="B17" s="16" t="inlineStr">
        <is>
          <t>السيناريو ٣ — موارد بشرية وإدارية</t>
        </is>
      </c>
      <c r="C17" s="16" t="inlineStr">
        <is>
          <t>HR-D-2026-034_قرار_ترقية.docx</t>
        </is>
      </c>
      <c r="D17" s="15" t="inlineStr">
        <is>
          <t>Word (docx)</t>
        </is>
      </c>
      <c r="E17" s="16" t="inlineStr">
        <is>
          <t>قرار ترقية إلى درجة رئيس قسم</t>
        </is>
      </c>
      <c r="F17" s="16" t="inlineStr">
        <is>
          <t>HR-D-2026-034</t>
        </is>
      </c>
      <c r="G17" s="16" t="inlineStr">
        <is>
          <t>قرار إداري</t>
        </is>
      </c>
      <c r="H17" s="16" t="inlineStr">
        <is>
          <t>إداري</t>
        </is>
      </c>
      <c r="I17" s="16" t="inlineStr">
        <is>
          <t>قرارات</t>
        </is>
      </c>
      <c r="J17" s="16" t="inlineStr">
        <is>
          <t>المدير التنفيذي (نموذج تدريبي)</t>
        </is>
      </c>
      <c r="K17" s="16" t="inlineStr">
        <is>
          <t>إدارة الموارد البشرية والموظف المعني</t>
        </is>
      </c>
      <c r="L17" s="17" t="n">
        <v>46148</v>
      </c>
      <c r="M17" s="15">
        <f>YEAR(L17)</f>
        <v/>
      </c>
      <c r="N17" s="15" t="inlineStr">
        <is>
          <t>سري</t>
        </is>
      </c>
      <c r="O17" s="15" t="inlineStr">
        <is>
          <t>نافذ</t>
        </is>
      </c>
      <c r="P17" s="16" t="inlineStr">
        <is>
          <t>١٠ سنوات</t>
        </is>
      </c>
      <c r="Q17" s="15" t="n">
        <v>2</v>
      </c>
    </row>
    <row r="18">
      <c r="A18" s="13" t="inlineStr">
        <is>
          <t>س3-03</t>
        </is>
      </c>
      <c r="B18" s="7" t="inlineStr">
        <is>
          <t>السيناريو ٣ — موارد بشرية وإدارية</t>
        </is>
      </c>
      <c r="C18" s="7" t="inlineStr">
        <is>
          <t>HR-P-2026-201_تقييم_أداء.docx</t>
        </is>
      </c>
      <c r="D18" s="13" t="inlineStr">
        <is>
          <t>Word (docx)</t>
        </is>
      </c>
      <c r="E18" s="7" t="inlineStr">
        <is>
          <t>نموذج تقييم الأداء السنوي — دورة ٢٠٢٥</t>
        </is>
      </c>
      <c r="F18" s="7" t="inlineStr">
        <is>
          <t>HR-P-2026-201</t>
        </is>
      </c>
      <c r="G18" s="7" t="inlineStr">
        <is>
          <t>نموذج تقييم</t>
        </is>
      </c>
      <c r="H18" s="7" t="inlineStr">
        <is>
          <t>موارد بشرية</t>
        </is>
      </c>
      <c r="I18" s="7" t="inlineStr">
        <is>
          <t>تقييم الأداء</t>
        </is>
      </c>
      <c r="J18" s="7" t="inlineStr">
        <is>
          <t>إدارة الموارد البشرية (نموذج تدريبي)</t>
        </is>
      </c>
      <c r="K18" s="7" t="inlineStr">
        <is>
          <t>المدير المباشر والموظف</t>
        </is>
      </c>
      <c r="L18" s="14" t="n">
        <v>46154</v>
      </c>
      <c r="M18" s="13">
        <f>YEAR(L18)</f>
        <v/>
      </c>
      <c r="N18" s="13" t="inlineStr">
        <is>
          <t>سري</t>
        </is>
      </c>
      <c r="O18" s="13" t="inlineStr">
        <is>
          <t>مكتمل</t>
        </is>
      </c>
      <c r="P18" s="7" t="inlineStr">
        <is>
          <t>٧ سنوات</t>
        </is>
      </c>
      <c r="Q18" s="13" t="n">
        <v>3</v>
      </c>
    </row>
    <row r="19">
      <c r="A19" s="15" t="inlineStr">
        <is>
          <t>س3-04</t>
        </is>
      </c>
      <c r="B19" s="16" t="inlineStr">
        <is>
          <t>السيناريو ٣ — موارد بشرية وإدارية</t>
        </is>
      </c>
      <c r="C19" s="16" t="inlineStr">
        <is>
          <t>HR-E-2026-052_تسوية_مستحقات.docx</t>
        </is>
      </c>
      <c r="D19" s="15" t="inlineStr">
        <is>
          <t>Word (docx)</t>
        </is>
      </c>
      <c r="E19" s="16" t="inlineStr">
        <is>
          <t>إشعار تسوية مستحقات نهاية الخدمة</t>
        </is>
      </c>
      <c r="F19" s="16" t="inlineStr">
        <is>
          <t>HR-E-2026-052</t>
        </is>
      </c>
      <c r="G19" s="16" t="inlineStr">
        <is>
          <t>إشعار مالي</t>
        </is>
      </c>
      <c r="H19" s="16" t="inlineStr">
        <is>
          <t>مالي</t>
        </is>
      </c>
      <c r="I19" s="16" t="inlineStr">
        <is>
          <t>مستحقات نهاية الخدمة</t>
        </is>
      </c>
      <c r="J19" s="16" t="inlineStr">
        <is>
          <t>إدارة الشؤون المالية (نموذج تدريبي)</t>
        </is>
      </c>
      <c r="K19" s="16" t="inlineStr">
        <is>
          <t>الموظف المنتهية خدمته</t>
        </is>
      </c>
      <c r="L19" s="17" t="n">
        <v>46162</v>
      </c>
      <c r="M19" s="15">
        <f>YEAR(L19)</f>
        <v/>
      </c>
      <c r="N19" s="15" t="inlineStr">
        <is>
          <t>سري</t>
        </is>
      </c>
      <c r="O19" s="15" t="inlineStr">
        <is>
          <t>معتمد</t>
        </is>
      </c>
      <c r="P19" s="16" t="inlineStr">
        <is>
          <t>١٠ سنوات</t>
        </is>
      </c>
      <c r="Q19" s="15" t="n">
        <v>2</v>
      </c>
    </row>
    <row r="20">
      <c r="A20" s="13" t="inlineStr">
        <is>
          <t>س3-05</t>
        </is>
      </c>
      <c r="B20" s="7" t="inlineStr">
        <is>
          <t>السيناريو ٣ — موارد بشرية وإدارية</t>
        </is>
      </c>
      <c r="C20" s="7" t="inlineStr">
        <is>
          <t>HR-X-2026-011_شهادة_خبرة.docx</t>
        </is>
      </c>
      <c r="D20" s="13" t="inlineStr">
        <is>
          <t>Word (docx)</t>
        </is>
      </c>
      <c r="E20" s="7" t="inlineStr">
        <is>
          <t>شهادة خبرة — لمن يهمه الأمر</t>
        </is>
      </c>
      <c r="F20" s="7" t="inlineStr">
        <is>
          <t>HR-X-2026-011</t>
        </is>
      </c>
      <c r="G20" s="7" t="inlineStr">
        <is>
          <t>شهادة</t>
        </is>
      </c>
      <c r="H20" s="7" t="inlineStr">
        <is>
          <t>موارد بشرية</t>
        </is>
      </c>
      <c r="I20" s="7" t="inlineStr">
        <is>
          <t>شهادات</t>
        </is>
      </c>
      <c r="J20" s="7" t="inlineStr">
        <is>
          <t>إدارة الموارد البشرية (نموذج تدريبي)</t>
        </is>
      </c>
      <c r="K20" s="7" t="inlineStr">
        <is>
          <t>الموظف / الجهات الطالبة</t>
        </is>
      </c>
      <c r="L20" s="14" t="n">
        <v>46174</v>
      </c>
      <c r="M20" s="13">
        <f>YEAR(L20)</f>
        <v/>
      </c>
      <c r="N20" s="13" t="inlineStr">
        <is>
          <t>داخلي</t>
        </is>
      </c>
      <c r="O20" s="13" t="inlineStr">
        <is>
          <t>صادرة</t>
        </is>
      </c>
      <c r="P20" s="7" t="inlineStr">
        <is>
          <t>٥ سنوات</t>
        </is>
      </c>
      <c r="Q20" s="13" t="n">
        <v>1</v>
      </c>
    </row>
    <row r="21">
      <c r="A21" s="15" t="inlineStr">
        <is>
          <t>س3-06</t>
        </is>
      </c>
      <c r="B21" s="16" t="inlineStr">
        <is>
          <t>السيناريو ٣ — موارد بشرية وإدارية</t>
        </is>
      </c>
      <c r="C21" s="16" t="inlineStr">
        <is>
          <t>HR-POL-2026-003_سياسة_العمل_عن_بعد.docx</t>
        </is>
      </c>
      <c r="D21" s="15" t="inlineStr">
        <is>
          <t>Word (docx)</t>
        </is>
      </c>
      <c r="E21" s="16" t="inlineStr">
        <is>
          <t>سياسة العمل عن بُعد — الإصدار الأول</t>
        </is>
      </c>
      <c r="F21" s="16" t="inlineStr">
        <is>
          <t>HR-POL-2026-003</t>
        </is>
      </c>
      <c r="G21" s="16" t="inlineStr">
        <is>
          <t>سياسة</t>
        </is>
      </c>
      <c r="H21" s="16" t="inlineStr">
        <is>
          <t>إداري</t>
        </is>
      </c>
      <c r="I21" s="16" t="inlineStr">
        <is>
          <t>سياسات ولوائح</t>
        </is>
      </c>
      <c r="J21" s="16" t="inlineStr">
        <is>
          <t>إدارة الموارد البشرية (نموذج تدريبي)</t>
        </is>
      </c>
      <c r="K21" s="16" t="inlineStr">
        <is>
          <t>جميع الموظفين والمدراء</t>
        </is>
      </c>
      <c r="L21" s="17" t="n">
        <v>46181</v>
      </c>
      <c r="M21" s="15">
        <f>YEAR(L21)</f>
        <v/>
      </c>
      <c r="N21" s="15" t="inlineStr">
        <is>
          <t>عام</t>
        </is>
      </c>
      <c r="O21" s="15" t="inlineStr">
        <is>
          <t>سارية</t>
        </is>
      </c>
      <c r="P21" s="16" t="inlineStr">
        <is>
          <t>٥ سنوات</t>
        </is>
      </c>
      <c r="Q21" s="15" t="n">
        <v>6</v>
      </c>
    </row>
    <row r="23">
      <c r="A23" s="18" t="inlineStr">
        <is>
          <t>الإجمالي (عدد الوثائق)</t>
        </is>
      </c>
      <c r="B23" s="19">
        <f>COUNTA(A4:A21)</f>
        <v/>
      </c>
      <c r="C23" s="18" t="n"/>
      <c r="D23" s="18" t="n"/>
      <c r="E23" s="18" t="n"/>
      <c r="F23" s="18" t="n"/>
      <c r="G23" s="18" t="n"/>
      <c r="H23" s="18" t="n"/>
      <c r="I23" s="18" t="n"/>
      <c r="J23" s="18" t="n"/>
      <c r="K23" s="18" t="n"/>
      <c r="L23" s="18" t="n"/>
      <c r="M23" s="18" t="n"/>
      <c r="N23" s="18" t="n"/>
      <c r="O23" s="18" t="n"/>
      <c r="P23" s="18" t="n"/>
      <c r="Q23" s="18">
        <f>SUM(Q4:Q21)</f>
        <v/>
      </c>
    </row>
    <row r="24">
      <c r="A24" s="11" t="inlineStr">
        <is>
          <t>ملاحظة: عمود «صيغة الملف» يعكس الصيغة الفعلية للملفات المُنشأة في هذه النسخة (Word). المنهج نفسه ينطبق على PDF والصور الممسوحة عبر OCR.</t>
        </is>
      </c>
      <c r="B24" s="9" t="n"/>
      <c r="C24" s="9" t="n"/>
      <c r="D24" s="9" t="n"/>
      <c r="E24" s="9" t="n"/>
      <c r="F24" s="9" t="n"/>
      <c r="G24" s="9" t="n"/>
      <c r="H24" s="9" t="n"/>
      <c r="I24" s="9" t="n"/>
      <c r="J24" s="10" t="n"/>
    </row>
  </sheetData>
  <autoFilter ref="A3:Q21"/>
  <mergeCells count="2">
    <mergeCell ref="A1:Q1"/>
    <mergeCell ref="A24:J2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1"/>
  <sheetViews>
    <sheetView rightToLeft="1" workbookViewId="0">
      <selection activeCell="A1" sqref="A1"/>
    </sheetView>
  </sheetViews>
  <sheetFormatPr baseColWidth="8" defaultRowHeight="15"/>
  <cols>
    <col width="8" customWidth="1" min="1" max="1"/>
    <col width="18" customWidth="1" min="2" max="2"/>
    <col width="26" customWidth="1" min="3" max="3"/>
    <col width="58" customWidth="1" min="4" max="4"/>
    <col width="14" customWidth="1" min="5" max="5"/>
    <col width="16" customWidth="1" min="6" max="6"/>
  </cols>
  <sheetData>
    <row r="1">
      <c r="A1" s="1" t="inlineStr">
        <is>
          <t>شجرة تصنيف المحفظة — مستخرجة من فقرات «بيانات التوصيف» داخل الوثائق نفسها</t>
        </is>
      </c>
      <c r="B1" s="9" t="n"/>
      <c r="C1" s="9" t="n"/>
      <c r="D1" s="9" t="n"/>
      <c r="E1" s="9" t="n"/>
      <c r="F1" s="10" t="n"/>
    </row>
    <row r="3" ht="34" customHeight="1">
      <c r="A3" s="12" t="inlineStr">
        <is>
          <t>الرمز</t>
        </is>
      </c>
      <c r="B3" s="12" t="inlineStr">
        <is>
          <t>التصنيف الرئيسي</t>
        </is>
      </c>
      <c r="C3" s="12" t="inlineStr">
        <is>
          <t>التصنيف الفرعي</t>
        </is>
      </c>
      <c r="D3" s="12" t="inlineStr">
        <is>
          <t>الوصف الوظيفي</t>
        </is>
      </c>
      <c r="E3" s="12" t="inlineStr">
        <is>
          <t>عدد الوثائق</t>
        </is>
      </c>
      <c r="F3" s="12" t="inlineStr">
        <is>
          <t>النسبة من المحفظة</t>
        </is>
      </c>
    </row>
    <row r="4">
      <c r="A4" s="20" t="inlineStr">
        <is>
          <t>A</t>
        </is>
      </c>
      <c r="B4" s="7" t="inlineStr">
        <is>
          <t>تعاقدي</t>
        </is>
      </c>
      <c r="C4" s="7" t="inlineStr">
        <is>
          <t>عقود خدمات</t>
        </is>
      </c>
      <c r="D4" s="7" t="inlineStr">
        <is>
          <t>عقود توريد أو تقديم خدمات محددة المدة والقيمة</t>
        </is>
      </c>
      <c r="E4" s="21">
        <f>COUNTIFS('السجل الرئيسي'!$H$4:$H$21,$B4,'السجل الرئيسي'!$I$4:$I$21,$C4)</f>
        <v/>
      </c>
      <c r="F4" s="22">
        <f>IFERROR(E4/SUM($E$4:$E$20),0)</f>
        <v/>
      </c>
    </row>
    <row r="5">
      <c r="A5" s="23" t="inlineStr">
        <is>
          <t>A</t>
        </is>
      </c>
      <c r="B5" s="16" t="inlineStr">
        <is>
          <t>تعاقدي</t>
        </is>
      </c>
      <c r="C5" s="16" t="inlineStr">
        <is>
          <t>عقود عمل</t>
        </is>
      </c>
      <c r="D5" s="16" t="inlineStr">
        <is>
          <t>عقود ارتباط وظيفي فردية</t>
        </is>
      </c>
      <c r="E5" s="24">
        <f>COUNTIFS('السجل الرئيسي'!$H$4:$H$21,$B5,'السجل الرئيسي'!$I$4:$I$21,$C5)</f>
        <v/>
      </c>
      <c r="F5" s="25">
        <f>IFERROR(E5/SUM($E$4:$E$20),0)</f>
        <v/>
      </c>
    </row>
    <row r="6">
      <c r="A6" s="20" t="inlineStr">
        <is>
          <t>A</t>
        </is>
      </c>
      <c r="B6" s="7" t="inlineStr">
        <is>
          <t>تعاقدي</t>
        </is>
      </c>
      <c r="C6" s="7" t="inlineStr">
        <is>
          <t>أوامر تغيير</t>
        </is>
      </c>
      <c r="D6" s="7" t="inlineStr">
        <is>
          <t>ملاحق تعدّل نطاق أو مدة أو قيمة ارتباط قائم</t>
        </is>
      </c>
      <c r="E6" s="21">
        <f>COUNTIFS('السجل الرئيسي'!$H$4:$H$21,$B6,'السجل الرئيسي'!$I$4:$I$21,$C6)</f>
        <v/>
      </c>
      <c r="F6" s="22">
        <f>IFERROR(E6/SUM($E$4:$E$20),0)</f>
        <v/>
      </c>
    </row>
    <row r="7">
      <c r="A7" s="23" t="inlineStr">
        <is>
          <t>B</t>
        </is>
      </c>
      <c r="B7" s="16" t="inlineStr">
        <is>
          <t>إداري</t>
        </is>
      </c>
      <c r="C7" s="16" t="inlineStr">
        <is>
          <t>مذكرات داخلية</t>
        </is>
      </c>
      <c r="D7" s="16" t="inlineStr">
        <is>
          <t>مراسلات تنظيمية بين الإدارات</t>
        </is>
      </c>
      <c r="E7" s="24">
        <f>COUNTIFS('السجل الرئيسي'!$H$4:$H$21,$B7,'السجل الرئيسي'!$I$4:$I$21,$C7)</f>
        <v/>
      </c>
      <c r="F7" s="25">
        <f>IFERROR(E7/SUM($E$4:$E$20),0)</f>
        <v/>
      </c>
    </row>
    <row r="8">
      <c r="A8" s="20" t="inlineStr">
        <is>
          <t>B</t>
        </is>
      </c>
      <c r="B8" s="7" t="inlineStr">
        <is>
          <t>إداري</t>
        </is>
      </c>
      <c r="C8" s="7" t="inlineStr">
        <is>
          <t>محاضر اجتماعات</t>
        </is>
      </c>
      <c r="D8" s="7" t="inlineStr">
        <is>
          <t>توثيق قرارات اللجان واجتماعات الموقع</t>
        </is>
      </c>
      <c r="E8" s="21">
        <f>COUNTIFS('السجل الرئيسي'!$H$4:$H$21,$B8,'السجل الرئيسي'!$I$4:$I$21,$C8)</f>
        <v/>
      </c>
      <c r="F8" s="22">
        <f>IFERROR(E8/SUM($E$4:$E$20),0)</f>
        <v/>
      </c>
    </row>
    <row r="9">
      <c r="A9" s="23" t="inlineStr">
        <is>
          <t>B</t>
        </is>
      </c>
      <c r="B9" s="16" t="inlineStr">
        <is>
          <t>إداري</t>
        </is>
      </c>
      <c r="C9" s="16" t="inlineStr">
        <is>
          <t>تعاميم</t>
        </is>
      </c>
      <c r="D9" s="16" t="inlineStr">
        <is>
          <t>تعليمات جماعية موجهة لعموم الموظفين</t>
        </is>
      </c>
      <c r="E9" s="24">
        <f>COUNTIFS('السجل الرئيسي'!$H$4:$H$21,$B9,'السجل الرئيسي'!$I$4:$I$21,$C9)</f>
        <v/>
      </c>
      <c r="F9" s="25">
        <f>IFERROR(E9/SUM($E$4:$E$20),0)</f>
        <v/>
      </c>
    </row>
    <row r="10">
      <c r="A10" s="20" t="inlineStr">
        <is>
          <t>B</t>
        </is>
      </c>
      <c r="B10" s="7" t="inlineStr">
        <is>
          <t>إداري</t>
        </is>
      </c>
      <c r="C10" s="7" t="inlineStr">
        <is>
          <t>قرارات</t>
        </is>
      </c>
      <c r="D10" s="7" t="inlineStr">
        <is>
          <t>قرارات فردية صادرة عن سلطة مختصة</t>
        </is>
      </c>
      <c r="E10" s="21">
        <f>COUNTIFS('السجل الرئيسي'!$H$4:$H$21,$B10,'السجل الرئيسي'!$I$4:$I$21,$C10)</f>
        <v/>
      </c>
      <c r="F10" s="22">
        <f>IFERROR(E10/SUM($E$4:$E$20),0)</f>
        <v/>
      </c>
    </row>
    <row r="11">
      <c r="A11" s="23" t="inlineStr">
        <is>
          <t>B</t>
        </is>
      </c>
      <c r="B11" s="16" t="inlineStr">
        <is>
          <t>إداري</t>
        </is>
      </c>
      <c r="C11" s="16" t="inlineStr">
        <is>
          <t>سياسات ولوائح</t>
        </is>
      </c>
      <c r="D11" s="16" t="inlineStr">
        <is>
          <t>أطر عمل تنظيمية دائمة قابلة للمراجعة الدورية</t>
        </is>
      </c>
      <c r="E11" s="24">
        <f>COUNTIFS('السجل الرئيسي'!$H$4:$H$21,$B11,'السجل الرئيسي'!$I$4:$I$21,$C11)</f>
        <v/>
      </c>
      <c r="F11" s="25">
        <f>IFERROR(E11/SUM($E$4:$E$20),0)</f>
        <v/>
      </c>
    </row>
    <row r="12">
      <c r="A12" s="20" t="inlineStr">
        <is>
          <t>C</t>
        </is>
      </c>
      <c r="B12" s="7" t="inlineStr">
        <is>
          <t>مالي</t>
        </is>
      </c>
      <c r="C12" s="7" t="inlineStr">
        <is>
          <t>ضمانات بنكية</t>
        </is>
      </c>
      <c r="D12" s="7" t="inlineStr">
        <is>
          <t>ضمانات وخطابات مالية مرتبطة بالعقود</t>
        </is>
      </c>
      <c r="E12" s="21">
        <f>COUNTIFS('السجل الرئيسي'!$H$4:$H$21,$B12,'السجل الرئيسي'!$I$4:$I$21,$C12)</f>
        <v/>
      </c>
      <c r="F12" s="22">
        <f>IFERROR(E12/SUM($E$4:$E$20),0)</f>
        <v/>
      </c>
    </row>
    <row r="13">
      <c r="A13" s="23" t="inlineStr">
        <is>
          <t>C</t>
        </is>
      </c>
      <c r="B13" s="16" t="inlineStr">
        <is>
          <t>مالي</t>
        </is>
      </c>
      <c r="C13" s="16" t="inlineStr">
        <is>
          <t>جداول كميات وتسعير</t>
        </is>
      </c>
      <c r="D13" s="16" t="inlineStr">
        <is>
          <t>كميات وقيم تعاقدية معتمدة لأساس الصرف</t>
        </is>
      </c>
      <c r="E13" s="24">
        <f>COUNTIFS('السجل الرئيسي'!$H$4:$H$21,$B13,'السجل الرئيسي'!$I$4:$I$21,$C13)</f>
        <v/>
      </c>
      <c r="F13" s="25">
        <f>IFERROR(E13/SUM($E$4:$E$20),0)</f>
        <v/>
      </c>
    </row>
    <row r="14">
      <c r="A14" s="20" t="inlineStr">
        <is>
          <t>C</t>
        </is>
      </c>
      <c r="B14" s="7" t="inlineStr">
        <is>
          <t>مالي</t>
        </is>
      </c>
      <c r="C14" s="7" t="inlineStr">
        <is>
          <t>مستحقات نهاية الخدمة</t>
        </is>
      </c>
      <c r="D14" s="7" t="inlineStr">
        <is>
          <t>تسويات مالية نهائية للموظفين</t>
        </is>
      </c>
      <c r="E14" s="21">
        <f>COUNTIFS('السجل الرئيسي'!$H$4:$H$21,$B14,'السجل الرئيسي'!$I$4:$I$21,$C14)</f>
        <v/>
      </c>
      <c r="F14" s="22">
        <f>IFERROR(E14/SUM($E$4:$E$20),0)</f>
        <v/>
      </c>
    </row>
    <row r="15">
      <c r="A15" s="23" t="inlineStr">
        <is>
          <t>D</t>
        </is>
      </c>
      <c r="B15" s="16" t="inlineStr">
        <is>
          <t>فني</t>
        </is>
      </c>
      <c r="C15" s="16" t="inlineStr">
        <is>
          <t>مخططات معتمدة</t>
        </is>
      </c>
      <c r="D15" s="16" t="inlineStr">
        <is>
          <t>مخططات إصدار معتمد قابلة للتنفيذ</t>
        </is>
      </c>
      <c r="E15" s="24">
        <f>COUNTIFS('السجل الرئيسي'!$H$4:$H$21,$B15,'السجل الرئيسي'!$I$4:$I$21,$C15)</f>
        <v/>
      </c>
      <c r="F15" s="25">
        <f>IFERROR(E15/SUM($E$4:$E$20),0)</f>
        <v/>
      </c>
    </row>
    <row r="16">
      <c r="A16" s="20" t="inlineStr">
        <is>
          <t>D</t>
        </is>
      </c>
      <c r="B16" s="7" t="inlineStr">
        <is>
          <t>فني</t>
        </is>
      </c>
      <c r="C16" s="7" t="inlineStr">
        <is>
          <t>مراسلات فنية</t>
        </is>
      </c>
      <c r="D16" s="7" t="inlineStr">
        <is>
          <t>طلبات معلومات فنية ومردوداتها</t>
        </is>
      </c>
      <c r="E16" s="21">
        <f>COUNTIFS('السجل الرئيسي'!$H$4:$H$21,$B16,'السجل الرئيسي'!$I$4:$I$21,$C16)</f>
        <v/>
      </c>
      <c r="F16" s="22">
        <f>IFERROR(E16/SUM($E$4:$E$20),0)</f>
        <v/>
      </c>
    </row>
    <row r="17">
      <c r="A17" s="23" t="inlineStr">
        <is>
          <t>D</t>
        </is>
      </c>
      <c r="B17" s="16" t="inlineStr">
        <is>
          <t>فني</t>
        </is>
      </c>
      <c r="C17" s="16" t="inlineStr">
        <is>
          <t>تقارير جودة</t>
        </is>
      </c>
      <c r="D17" s="16" t="inlineStr">
        <is>
          <t>نتائج فحص واختبار مطابقة المواد</t>
        </is>
      </c>
      <c r="E17" s="24">
        <f>COUNTIFS('السجل الرئيسي'!$H$4:$H$21,$B17,'السجل الرئيسي'!$I$4:$I$21,$C17)</f>
        <v/>
      </c>
      <c r="F17" s="25">
        <f>IFERROR(E17/SUM($E$4:$E$20),0)</f>
        <v/>
      </c>
    </row>
    <row r="18">
      <c r="A18" s="20" t="inlineStr">
        <is>
          <t>E</t>
        </is>
      </c>
      <c r="B18" s="7" t="inlineStr">
        <is>
          <t>تقارير</t>
        </is>
      </c>
      <c r="C18" s="7" t="inlineStr">
        <is>
          <t>تقارير أداء</t>
        </is>
      </c>
      <c r="D18" s="7" t="inlineStr">
        <is>
          <t>تقارير دورية لمؤشرات الأداء مقابل المستهدف</t>
        </is>
      </c>
      <c r="E18" s="21">
        <f>COUNTIFS('السجل الرئيسي'!$H$4:$H$21,$B18,'السجل الرئيسي'!$I$4:$I$21,$C18)</f>
        <v/>
      </c>
      <c r="F18" s="22">
        <f>IFERROR(E18/SUM($E$4:$E$20),0)</f>
        <v/>
      </c>
    </row>
    <row r="19">
      <c r="A19" s="23" t="inlineStr">
        <is>
          <t>F</t>
        </is>
      </c>
      <c r="B19" s="16" t="inlineStr">
        <is>
          <t>موارد بشرية</t>
        </is>
      </c>
      <c r="C19" s="16" t="inlineStr">
        <is>
          <t>تقييم الأداء</t>
        </is>
      </c>
      <c r="D19" s="16" t="inlineStr">
        <is>
          <t>نماذج تقييم دوري للموظفين</t>
        </is>
      </c>
      <c r="E19" s="24">
        <f>COUNTIFS('السجل الرئيسي'!$H$4:$H$21,$B19,'السجل الرئيسي'!$I$4:$I$21,$C19)</f>
        <v/>
      </c>
      <c r="F19" s="25">
        <f>IFERROR(E19/SUM($E$4:$E$20),0)</f>
        <v/>
      </c>
    </row>
    <row r="20">
      <c r="A20" s="20" t="inlineStr">
        <is>
          <t>F</t>
        </is>
      </c>
      <c r="B20" s="7" t="inlineStr">
        <is>
          <t>موارد بشرية</t>
        </is>
      </c>
      <c r="C20" s="7" t="inlineStr">
        <is>
          <t>شهادات</t>
        </is>
      </c>
      <c r="D20" s="7" t="inlineStr">
        <is>
          <t>شهادات صادرة بناءً على طلب الموظف</t>
        </is>
      </c>
      <c r="E20" s="21">
        <f>COUNTIFS('السجل الرئيسي'!$H$4:$H$21,$B20,'السجل الرئيسي'!$I$4:$I$21,$C20)</f>
        <v/>
      </c>
      <c r="F20" s="22">
        <f>IFERROR(E20/SUM($E$4:$E$20),0)</f>
        <v/>
      </c>
    </row>
    <row r="21">
      <c r="C21" s="26" t="inlineStr">
        <is>
          <t>إجمالي التصنيفات الفرعية</t>
        </is>
      </c>
      <c r="E21" s="19">
        <f>SUM(E4:E20)</f>
        <v/>
      </c>
      <c r="F21" s="27">
        <f>SUM(F4:F20)</f>
        <v/>
      </c>
    </row>
    <row r="23">
      <c r="A23" s="3" t="inlineStr">
        <is>
          <t>توزيع التصنيفات الرئيسية</t>
        </is>
      </c>
      <c r="B23" s="4" t="n"/>
      <c r="C23" s="4" t="n"/>
      <c r="D23" s="4" t="n"/>
      <c r="E23" s="4" t="n"/>
      <c r="F23" s="5" t="n"/>
    </row>
    <row r="24" ht="34" customHeight="1">
      <c r="A24" s="12" t="inlineStr">
        <is>
          <t>الرمز</t>
        </is>
      </c>
      <c r="B24" s="12" t="inlineStr">
        <is>
          <t>التصنيف الرئيسي</t>
        </is>
      </c>
      <c r="C24" s="12" t="inlineStr">
        <is>
          <t>—</t>
        </is>
      </c>
      <c r="D24" s="12" t="inlineStr">
        <is>
          <t>الوصف الوظيفي</t>
        </is>
      </c>
      <c r="E24" s="12" t="inlineStr">
        <is>
          <t>عدد الوثائق</t>
        </is>
      </c>
      <c r="F24" s="12" t="inlineStr">
        <is>
          <t>النسبة</t>
        </is>
      </c>
    </row>
    <row r="25">
      <c r="A25" s="20" t="inlineStr">
        <is>
          <t>A</t>
        </is>
      </c>
      <c r="B25" s="28" t="inlineStr">
        <is>
          <t>تعاقدي</t>
        </is>
      </c>
      <c r="C25" s="13" t="n"/>
      <c r="D25" s="7" t="inlineStr">
        <is>
          <t>ارتباطات تعاقدية وملاحقها</t>
        </is>
      </c>
      <c r="E25" s="21">
        <f>COUNTIF('السجل الرئيسي'!$H$4:$H$21,$B25)</f>
        <v/>
      </c>
      <c r="F25" s="22">
        <f>IFERROR(E25/SUM($E$25:$E$30),0)</f>
        <v/>
      </c>
    </row>
    <row r="26">
      <c r="A26" s="23" t="inlineStr">
        <is>
          <t>B</t>
        </is>
      </c>
      <c r="B26" s="29" t="inlineStr">
        <is>
          <t>إداري</t>
        </is>
      </c>
      <c r="C26" s="15" t="n"/>
      <c r="D26" s="16" t="inlineStr">
        <is>
          <t>مراسلات وقرارات وسياسات داخلية</t>
        </is>
      </c>
      <c r="E26" s="24">
        <f>COUNTIF('السجل الرئيسي'!$H$4:$H$21,$B26)</f>
        <v/>
      </c>
      <c r="F26" s="25">
        <f>IFERROR(E26/SUM($E$25:$E$30),0)</f>
        <v/>
      </c>
    </row>
    <row r="27">
      <c r="A27" s="20" t="inlineStr">
        <is>
          <t>C</t>
        </is>
      </c>
      <c r="B27" s="28" t="inlineStr">
        <is>
          <t>مالي</t>
        </is>
      </c>
      <c r="C27" s="13" t="n"/>
      <c r="D27" s="7" t="inlineStr">
        <is>
          <t>التزامات ومستحقات وضمانات</t>
        </is>
      </c>
      <c r="E27" s="21">
        <f>COUNTIF('السجل الرئيسي'!$H$4:$H$21,$B27)</f>
        <v/>
      </c>
      <c r="F27" s="22">
        <f>IFERROR(E27/SUM($E$25:$E$30),0)</f>
        <v/>
      </c>
    </row>
    <row r="28">
      <c r="A28" s="23" t="inlineStr">
        <is>
          <t>D</t>
        </is>
      </c>
      <c r="B28" s="29" t="inlineStr">
        <is>
          <t>فني</t>
        </is>
      </c>
      <c r="C28" s="15" t="n"/>
      <c r="D28" s="16" t="inlineStr">
        <is>
          <t>مخرجات هندسية وفحص ومطابقة</t>
        </is>
      </c>
      <c r="E28" s="24">
        <f>COUNTIF('السجل الرئيسي'!$H$4:$H$21,$B28)</f>
        <v/>
      </c>
      <c r="F28" s="25">
        <f>IFERROR(E28/SUM($E$25:$E$30),0)</f>
        <v/>
      </c>
    </row>
    <row r="29">
      <c r="A29" s="20" t="inlineStr">
        <is>
          <t>E</t>
        </is>
      </c>
      <c r="B29" s="28" t="inlineStr">
        <is>
          <t>تقارير</t>
        </is>
      </c>
      <c r="C29" s="13" t="n"/>
      <c r="D29" s="7" t="inlineStr">
        <is>
          <t>تقارير دورية لمؤشرات الأداء</t>
        </is>
      </c>
      <c r="E29" s="21">
        <f>COUNTIF('السجل الرئيسي'!$H$4:$H$21,$B29)</f>
        <v/>
      </c>
      <c r="F29" s="22">
        <f>IFERROR(E29/SUM($E$25:$E$30),0)</f>
        <v/>
      </c>
    </row>
    <row r="30">
      <c r="A30" s="23" t="inlineStr">
        <is>
          <t>F</t>
        </is>
      </c>
      <c r="B30" s="29" t="inlineStr">
        <is>
          <t>موارد بشرية</t>
        </is>
      </c>
      <c r="C30" s="15" t="n"/>
      <c r="D30" s="16" t="inlineStr">
        <is>
          <t>ملفات ومخرجات الموظفين</t>
        </is>
      </c>
      <c r="E30" s="24">
        <f>COUNTIF('السجل الرئيسي'!$H$4:$H$21,$B30)</f>
        <v/>
      </c>
      <c r="F30" s="25">
        <f>IFERROR(E30/SUM($E$25:$E$30),0)</f>
        <v/>
      </c>
    </row>
    <row r="31">
      <c r="A31" s="11" t="inlineStr">
        <is>
          <t>المصدر: ١٧ تصنيفًا فرعيًا وردت نصًّا في الوثائق؛ لا يوجد تصنيف واحد مُقترح من خارج المحفظة.</t>
        </is>
      </c>
      <c r="B31" s="9" t="n"/>
      <c r="C31" s="9" t="n"/>
      <c r="D31" s="9" t="n"/>
      <c r="E31" s="9" t="n"/>
      <c r="F31" s="10" t="n"/>
    </row>
  </sheetData>
  <mergeCells count="3">
    <mergeCell ref="A31:F31"/>
    <mergeCell ref="A1:F1"/>
    <mergeCell ref="A23:F2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30"/>
  <sheetViews>
    <sheetView rightToLeft="1" workbookViewId="0">
      <pane xSplit="3" ySplit="3" topLeftCell="D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34" customWidth="1" min="2" max="2"/>
    <col width="40" customWidth="1" min="3" max="3"/>
    <col width="46" customWidth="1" min="4" max="4"/>
    <col width="14" customWidth="1" min="5" max="5"/>
    <col width="30" customWidth="1" min="6" max="6"/>
    <col width="14" customWidth="1" min="7" max="7"/>
    <col width="26" customWidth="1" min="8" max="8"/>
    <col width="14" customWidth="1" min="9" max="9"/>
    <col width="96" customWidth="1" min="10" max="10"/>
    <col width="12" customWidth="1" min="11" max="11"/>
    <col width="12" customWidth="1" min="12" max="12"/>
    <col width="10" customWidth="1" min="13" max="13"/>
    <col width="16" customWidth="1" min="14" max="14"/>
    <col width="14" customWidth="1" min="15" max="15"/>
  </cols>
  <sheetData>
    <row r="1">
      <c r="A1" s="1" t="inlineStr">
        <is>
          <t>ورقة التحقق — مراجعة كل صف مقابل ملفه المصدر (المقتطفات حرفية من الوثائق)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  <c r="L1" s="9" t="n"/>
      <c r="M1" s="9" t="n"/>
      <c r="N1" s="9" t="n"/>
      <c r="O1" s="10" t="n"/>
    </row>
    <row r="3" ht="46" customHeight="1">
      <c r="A3" s="12" t="inlineStr">
        <is>
          <t>رقم الوثيقة</t>
        </is>
      </c>
      <c r="B3" s="12" t="inlineStr">
        <is>
          <t>اسم الملف المصدر</t>
        </is>
      </c>
      <c r="C3" s="12" t="inlineStr">
        <is>
          <t>مسار الملف داخل المحفظة</t>
        </is>
      </c>
      <c r="D3" s="12" t="inlineStr">
        <is>
          <t>مقتطف العنوان من المصدر</t>
        </is>
      </c>
      <c r="E3" s="12" t="inlineStr">
        <is>
          <t>مطابقة العنوان</t>
        </is>
      </c>
      <c r="F3" s="12" t="inlineStr">
        <is>
          <t>مقتطف الرقم المرجعي</t>
        </is>
      </c>
      <c r="G3" s="12" t="inlineStr">
        <is>
          <t>مطابقة المرجع</t>
        </is>
      </c>
      <c r="H3" s="12" t="inlineStr">
        <is>
          <t>مقتطف التاريخ</t>
        </is>
      </c>
      <c r="I3" s="12" t="inlineStr">
        <is>
          <t>مطابقة التاريخ</t>
        </is>
      </c>
      <c r="J3" s="12" t="inlineStr">
        <is>
          <t>مقتطف «بيانات التوصيف» حرفيًا من الوثيقة</t>
        </is>
      </c>
      <c r="K3" s="12" t="inlineStr">
        <is>
          <t>عدد الحقول في المقتطف</t>
        </is>
      </c>
      <c r="L3" s="12" t="inlineStr">
        <is>
          <t>عدد الحقول المطابقة</t>
        </is>
      </c>
      <c r="M3" s="12" t="inlineStr">
        <is>
          <t>نسبة المطابقة</t>
        </is>
      </c>
      <c r="N3" s="12" t="inlineStr">
        <is>
          <t>النتيجة</t>
        </is>
      </c>
      <c r="O3" s="12" t="inlineStr">
        <is>
          <t>مراجعة بشرية</t>
        </is>
      </c>
    </row>
    <row r="4" ht="30" customHeight="1">
      <c r="A4" s="20" t="inlineStr">
        <is>
          <t>س1-01</t>
        </is>
      </c>
      <c r="B4" s="7" t="inlineStr">
        <is>
          <t>عقد_خدمات_تنظيف_2026.docx</t>
        </is>
      </c>
      <c r="C4" s="30" t="inlineStr">
        <is>
          <t>مصادر/س1-جهة-حكومية/عقد_خدمات_تنظيف_2026.docx</t>
        </is>
      </c>
      <c r="D4" s="7" t="inlineStr">
        <is>
          <t>عقد تقديم خدمات تنظيف وصيانة المباني</t>
        </is>
      </c>
      <c r="E4" s="20">
        <f>IF(ISNUMBER(SEARCH('السجل الرئيسي'!E4,D4)),"مطابق","غير مطابق")</f>
        <v/>
      </c>
      <c r="F4" s="7" t="inlineStr">
        <is>
          <t>الرقم المرجعي: ع.خ/2026/042</t>
        </is>
      </c>
      <c r="G4" s="20">
        <f>IF(ISNUMBER(SEARCH('السجل الرئيسي'!F4,F4)),"مطابق","غير مطابق")</f>
        <v/>
      </c>
      <c r="H4" s="7" t="inlineStr">
        <is>
          <t>التاريخ (ميلادي): 2026-01-15</t>
        </is>
      </c>
      <c r="I4" s="20">
        <f>IF(ISNUMBER(SEARCH(TEXT('السجل الرئيسي'!L4,"yyyy-mm-dd"),H4)),"مطابق","غير مطابق")</f>
        <v/>
      </c>
      <c r="J4" s="31" t="inlineStr">
        <is>
          <t>بيانات التوصيف: نوع الوثيقة = عقد | التصنيف = تعاقدي / عقود خدمات | السرية = داخلي | الحالة = سارية | مدة الاحتفاظ = ١٠ سنوات | عدد الصفحات = ٦ | المُوجَّه إليه = شركة نظافة المدينة النموذجية</t>
        </is>
      </c>
      <c r="K4" s="32">
        <f>LEN(J4)-LEN(SUBSTITUTE(J4,"|",""))+1</f>
        <v/>
      </c>
      <c r="L4" s="21">
        <f>ISNUMBER(SEARCH('السجل الرئيسي'!G4,$J4))*1+ISNUMBER(SEARCH('السجل الرئيسي'!H4,$J4))*1+ISNUMBER(SEARCH('السجل الرئيسي'!I4,$J4))*1+ISNUMBER(SEARCH('السجل الرئيسي'!K4,$J4))*1+ISNUMBER(SEARCH('السجل الرئيسي'!N4,$J4))*1+ISNUMBER(SEARCH('السجل الرئيسي'!O4,$J4))*1+ISNUMBER(SEARCH('السجل الرئيسي'!P4,$J4))*1+ISNUMBER(SEARCH(SUBSTITUTE(SUBSTITUTE(SUBSTITUTE(SUBSTITUTE(SUBSTITUTE(SUBSTITUTE(SUBSTITUTE(SUBSTITUTE(SUBSTITUTE(SUBSTITUTE(TEXT('السجل الرئيسي'!Q4,"0"),"0","٠"),"1","١"),"2","٢"),"3","٣"),"4","٤"),"5","٥"),"6","٦"),"7","٧"),"8","٨"),"9","٩"),$J4))*1</f>
        <v/>
      </c>
      <c r="M4" s="33">
        <f>IFERROR(L4/8,0)</f>
        <v/>
      </c>
      <c r="N4" s="20">
        <f>IF(AND(E4="مطابق",G4="مطابق",I4="مطابق",L4=8),"مطابق بالكامل","يحتاج مراجعة")</f>
        <v/>
      </c>
      <c r="O4" s="13" t="n"/>
    </row>
    <row r="5" ht="30" customHeight="1">
      <c r="A5" s="23" t="inlineStr">
        <is>
          <t>س1-02</t>
        </is>
      </c>
      <c r="B5" s="16" t="inlineStr">
        <is>
          <t>مذكرة_تحديث_بيانات_الموردين.docx</t>
        </is>
      </c>
      <c r="C5" s="34" t="inlineStr">
        <is>
          <t>مصادر/س1-جهة-حكومية/مذكرة_تحديث_بيانات_الموردين.docx</t>
        </is>
      </c>
      <c r="D5" s="16" t="inlineStr">
        <is>
          <t>مذكرة داخلية بشأن تحديث بيانات الموردين</t>
        </is>
      </c>
      <c r="E5" s="23">
        <f>IF(ISNUMBER(SEARCH('السجل الرئيسي'!E5,D5)),"مطابق","غير مطابق")</f>
        <v/>
      </c>
      <c r="F5" s="16" t="inlineStr">
        <is>
          <t>الرقم المرجعي: م.د/2026/117</t>
        </is>
      </c>
      <c r="G5" s="23">
        <f>IF(ISNUMBER(SEARCH('السجل الرئيسي'!F5,F5)),"مطابق","غير مطابق")</f>
        <v/>
      </c>
      <c r="H5" s="16" t="inlineStr">
        <is>
          <t>التاريخ (ميلادي): 2026-02-03</t>
        </is>
      </c>
      <c r="I5" s="23">
        <f>IF(ISNUMBER(SEARCH(TEXT('السجل الرئيسي'!L5,"yyyy-mm-dd"),H5)),"مطابق","غير مطابق")</f>
        <v/>
      </c>
      <c r="J5" s="35" t="inlineStr">
        <is>
          <t>بيانات التوصيف: نوع الوثيقة = مذكرة داخلية | التصنيف = إداري / مذكرات داخلية | السرية = داخلي | الحالة = مكتملة | مدة الاحتفاظ = ٥ سنوات | عدد الصفحات = ٢ | المُوجَّه إليه = جميع الأقسام</t>
        </is>
      </c>
      <c r="K5" s="36">
        <f>LEN(J5)-LEN(SUBSTITUTE(J5,"|",""))+1</f>
        <v/>
      </c>
      <c r="L5" s="24">
        <f>ISNUMBER(SEARCH('السجل الرئيسي'!G5,$J5))*1+ISNUMBER(SEARCH('السجل الرئيسي'!H5,$J5))*1+ISNUMBER(SEARCH('السجل الرئيسي'!I5,$J5))*1+ISNUMBER(SEARCH('السجل الرئيسي'!K5,$J5))*1+ISNUMBER(SEARCH('السجل الرئيسي'!N5,$J5))*1+ISNUMBER(SEARCH('السجل الرئيسي'!O5,$J5))*1+ISNUMBER(SEARCH('السجل الرئيسي'!P5,$J5))*1+ISNUMBER(SEARCH(SUBSTITUTE(SUBSTITUTE(SUBSTITUTE(SUBSTITUTE(SUBSTITUTE(SUBSTITUTE(SUBSTITUTE(SUBSTITUTE(SUBSTITUTE(SUBSTITUTE(TEXT('السجل الرئيسي'!Q5,"0"),"0","٠"),"1","١"),"2","٢"),"3","٣"),"4","٤"),"5","٥"),"6","٦"),"7","٧"),"8","٨"),"9","٩"),$J5))*1</f>
        <v/>
      </c>
      <c r="M5" s="37">
        <f>IFERROR(L5/8,0)</f>
        <v/>
      </c>
      <c r="N5" s="23">
        <f>IF(AND(E5="مطابق",G5="مطابق",I5="مطابق",L5=8),"مطابق بالكامل","يحتاج مراجعة")</f>
        <v/>
      </c>
      <c r="O5" s="15" t="n"/>
    </row>
    <row r="6" ht="30" customHeight="1">
      <c r="A6" s="20" t="inlineStr">
        <is>
          <t>س1-03</t>
        </is>
      </c>
      <c r="B6" s="7" t="inlineStr">
        <is>
          <t>تقرير_مؤشرات_الأداء_الربع1.docx</t>
        </is>
      </c>
      <c r="C6" s="30" t="inlineStr">
        <is>
          <t>مصادر/س1-جهة-حكومية/تقرير_مؤشرات_الأداء_الربع1.docx</t>
        </is>
      </c>
      <c r="D6" s="7" t="inlineStr">
        <is>
          <t>التقرير الربعي لمؤشرات الأداء — الربع الأول ٢٠٢٦</t>
        </is>
      </c>
      <c r="E6" s="20">
        <f>IF(ISNUMBER(SEARCH('السجل الرئيسي'!E6,D6)),"مطابق","غير مطابق")</f>
        <v/>
      </c>
      <c r="F6" s="7" t="inlineStr">
        <is>
          <t>الرقم المرجعي: ت.أ/2026/ر1</t>
        </is>
      </c>
      <c r="G6" s="20">
        <f>IF(ISNUMBER(SEARCH('السجل الرئيسي'!F6,F6)),"مطابق","غير مطابق")</f>
        <v/>
      </c>
      <c r="H6" s="7" t="inlineStr">
        <is>
          <t>التاريخ (ميلادي): 2026-03-31</t>
        </is>
      </c>
      <c r="I6" s="20">
        <f>IF(ISNUMBER(SEARCH(TEXT('السجل الرئيسي'!L6,"yyyy-mm-dd"),H6)),"مطابق","غير مطابق")</f>
        <v/>
      </c>
      <c r="J6" s="31" t="inlineStr">
        <is>
          <t>بيانات التوصيف: نوع الوثيقة = تقرير | التصنيف = تقارير / تقارير أداء | السرية = مقيّد | الحالة = معتمدة | مدة الاحتفاظ = ٧ سنوات | عدد الصفحات = ٩ | المُوجَّه إليه = الإدارة العليا</t>
        </is>
      </c>
      <c r="K6" s="32">
        <f>LEN(J6)-LEN(SUBSTITUTE(J6,"|",""))+1</f>
        <v/>
      </c>
      <c r="L6" s="21">
        <f>ISNUMBER(SEARCH('السجل الرئيسي'!G6,$J6))*1+ISNUMBER(SEARCH('السجل الرئيسي'!H6,$J6))*1+ISNUMBER(SEARCH('السجل الرئيسي'!I6,$J6))*1+ISNUMBER(SEARCH('السجل الرئيسي'!K6,$J6))*1+ISNUMBER(SEARCH('السجل الرئيسي'!N6,$J6))*1+ISNUMBER(SEARCH('السجل الرئيسي'!O6,$J6))*1+ISNUMBER(SEARCH('السجل الرئيسي'!P6,$J6))*1+ISNUMBER(SEARCH(SUBSTITUTE(SUBSTITUTE(SUBSTITUTE(SUBSTITUTE(SUBSTITUTE(SUBSTITUTE(SUBSTITUTE(SUBSTITUTE(SUBSTITUTE(SUBSTITUTE(TEXT('السجل الرئيسي'!Q6,"0"),"0","٠"),"1","١"),"2","٢"),"3","٣"),"4","٤"),"5","٥"),"6","٦"),"7","٧"),"8","٨"),"9","٩"),$J6))*1</f>
        <v/>
      </c>
      <c r="M6" s="33">
        <f>IFERROR(L6/8,0)</f>
        <v/>
      </c>
      <c r="N6" s="20">
        <f>IF(AND(E6="مطابق",G6="مطابق",I6="مطابق",L6=8),"مطابق بالكامل","يحتاج مراجعة")</f>
        <v/>
      </c>
      <c r="O6" s="13" t="n"/>
    </row>
    <row r="7" ht="30" customHeight="1">
      <c r="A7" s="23" t="inlineStr">
        <is>
          <t>س1-04</t>
        </is>
      </c>
      <c r="B7" s="16" t="inlineStr">
        <is>
          <t>محضر_لجنة_الشراء_2026_09.docx</t>
        </is>
      </c>
      <c r="C7" s="34" t="inlineStr">
        <is>
          <t>مصادر/س1-جهة-حكومية/محضر_لجنة_الشراء_2026_09.docx</t>
        </is>
      </c>
      <c r="D7" s="16" t="inlineStr">
        <is>
          <t>محضر اجتماع لجنة الشراء رقم ٠٩ لسنة ٢٠٢٦</t>
        </is>
      </c>
      <c r="E7" s="23">
        <f>IF(ISNUMBER(SEARCH('السجل الرئيسي'!E7,D7)),"مطابق","غير مطابق")</f>
        <v/>
      </c>
      <c r="F7" s="16" t="inlineStr">
        <is>
          <t>الرقم المرجعي: م.ج/2026/09</t>
        </is>
      </c>
      <c r="G7" s="23">
        <f>IF(ISNUMBER(SEARCH('السجل الرئيسي'!F7,F7)),"مطابق","غير مطابق")</f>
        <v/>
      </c>
      <c r="H7" s="16" t="inlineStr">
        <is>
          <t>التاريخ (ميلادي): 2026-02-20</t>
        </is>
      </c>
      <c r="I7" s="23">
        <f>IF(ISNUMBER(SEARCH(TEXT('السجل الرئيسي'!L7,"yyyy-mm-dd"),H7)),"مطابق","غير مطابق")</f>
        <v/>
      </c>
      <c r="J7" s="35" t="inlineStr">
        <is>
          <t>بيانات التوصيف: نوع الوثيقة = محضر اجتماع | التصنيف = إداري / محاضر اجتماعات | السرية = داخلي | الحالة = معتمد | مدة الاحتفاظ = ٥ سنوات | عدد الصفحات = ٣ | المُوجَّه إليه = أعضاء اللجنة والإدارة العليا</t>
        </is>
      </c>
      <c r="K7" s="36">
        <f>LEN(J7)-LEN(SUBSTITUTE(J7,"|",""))+1</f>
        <v/>
      </c>
      <c r="L7" s="24">
        <f>ISNUMBER(SEARCH('السجل الرئيسي'!G7,$J7))*1+ISNUMBER(SEARCH('السجل الرئيسي'!H7,$J7))*1+ISNUMBER(SEARCH('السجل الرئيسي'!I7,$J7))*1+ISNUMBER(SEARCH('السجل الرئيسي'!K7,$J7))*1+ISNUMBER(SEARCH('السجل الرئيسي'!N7,$J7))*1+ISNUMBER(SEARCH('السجل الرئيسي'!O7,$J7))*1+ISNUMBER(SEARCH('السجل الرئيسي'!P7,$J7))*1+ISNUMBER(SEARCH(SUBSTITUTE(SUBSTITUTE(SUBSTITUTE(SUBSTITUTE(SUBSTITUTE(SUBSTITUTE(SUBSTITUTE(SUBSTITUTE(SUBSTITUTE(SUBSTITUTE(TEXT('السجل الرئيسي'!Q7,"0"),"0","٠"),"1","١"),"2","٢"),"3","٣"),"4","٤"),"5","٥"),"6","٦"),"7","٧"),"8","٨"),"9","٩"),$J7))*1</f>
        <v/>
      </c>
      <c r="M7" s="37">
        <f>IFERROR(L7/8,0)</f>
        <v/>
      </c>
      <c r="N7" s="23">
        <f>IF(AND(E7="مطابق",G7="مطابق",I7="مطابق",L7=8),"مطابق بالكامل","يحتاج مراجعة")</f>
        <v/>
      </c>
      <c r="O7" s="15" t="n"/>
    </row>
    <row r="8" ht="30" customHeight="1">
      <c r="A8" s="20" t="inlineStr">
        <is>
          <t>س1-05</t>
        </is>
      </c>
      <c r="B8" s="7" t="inlineStr">
        <is>
          <t>تعميم_تنظيم_العمل_الرمضاني.docx</t>
        </is>
      </c>
      <c r="C8" s="30" t="inlineStr">
        <is>
          <t>مصادر/س1-جهة-حكومية/تعميم_تنظيم_العمل_الرمضاني.docx</t>
        </is>
      </c>
      <c r="D8" s="7" t="inlineStr">
        <is>
          <t>تعميم إداري بشأن تنظيم ساعات العمل في شهر رمضان</t>
        </is>
      </c>
      <c r="E8" s="20">
        <f>IF(ISNUMBER(SEARCH('السجل الرئيسي'!E8,D8)),"مطابق","غير مطابق")</f>
        <v/>
      </c>
      <c r="F8" s="7" t="inlineStr">
        <is>
          <t>الرقم المرجعي: ت.ع/2026/14</t>
        </is>
      </c>
      <c r="G8" s="20">
        <f>IF(ISNUMBER(SEARCH('السجل الرئيسي'!F8,F8)),"مطابق","غير مطابق")</f>
        <v/>
      </c>
      <c r="H8" s="7" t="inlineStr">
        <is>
          <t>التاريخ (ميلادي): 2026-03-05</t>
        </is>
      </c>
      <c r="I8" s="20">
        <f>IF(ISNUMBER(SEARCH(TEXT('السجل الرئيسي'!L8,"yyyy-mm-dd"),H8)),"مطابق","غير مطابق")</f>
        <v/>
      </c>
      <c r="J8" s="31" t="inlineStr">
        <is>
          <t>بيانات التوصيف: نوع الوثيقة = تعميم | التصنيف = إداري / تعاميم | السرية = عام | الحالة = سارية | مدة الاحتفاظ = ٣ سنوات | عدد الصفحات = ١ | المُوجَّه إليه = جميع الموظفين</t>
        </is>
      </c>
      <c r="K8" s="32">
        <f>LEN(J8)-LEN(SUBSTITUTE(J8,"|",""))+1</f>
        <v/>
      </c>
      <c r="L8" s="21">
        <f>ISNUMBER(SEARCH('السجل الرئيسي'!G8,$J8))*1+ISNUMBER(SEARCH('السجل الرئيسي'!H8,$J8))*1+ISNUMBER(SEARCH('السجل الرئيسي'!I8,$J8))*1+ISNUMBER(SEARCH('السجل الرئيسي'!K8,$J8))*1+ISNUMBER(SEARCH('السجل الرئيسي'!N8,$J8))*1+ISNUMBER(SEARCH('السجل الرئيسي'!O8,$J8))*1+ISNUMBER(SEARCH('السجل الرئيسي'!P8,$J8))*1+ISNUMBER(SEARCH(SUBSTITUTE(SUBSTITUTE(SUBSTITUTE(SUBSTITUTE(SUBSTITUTE(SUBSTITUTE(SUBSTITUTE(SUBSTITUTE(SUBSTITUTE(SUBSTITUTE(TEXT('السجل الرئيسي'!Q8,"0"),"0","٠"),"1","١"),"2","٢"),"3","٣"),"4","٤"),"5","٥"),"6","٦"),"7","٧"),"8","٨"),"9","٩"),$J8))*1</f>
        <v/>
      </c>
      <c r="M8" s="33">
        <f>IFERROR(L8/8,0)</f>
        <v/>
      </c>
      <c r="N8" s="20">
        <f>IF(AND(E8="مطابق",G8="مطابق",I8="مطابق",L8=8),"مطابق بالكامل","يحتاج مراجعة")</f>
        <v/>
      </c>
      <c r="O8" s="13" t="n"/>
    </row>
    <row r="9" ht="30" customHeight="1">
      <c r="A9" s="23" t="inlineStr">
        <is>
          <t>س1-06</t>
        </is>
      </c>
      <c r="B9" s="16" t="inlineStr">
        <is>
          <t>خطاب_ضمان_بنكي_445.docx</t>
        </is>
      </c>
      <c r="C9" s="34" t="inlineStr">
        <is>
          <t>مصادر/س1-جهة-حكومية/خطاب_ضمان_بنكي_445.docx</t>
        </is>
      </c>
      <c r="D9" s="16" t="inlineStr">
        <is>
          <t>خطاب ضمان بنكي ابتدائي — مناقصة توريد معدات</t>
        </is>
      </c>
      <c r="E9" s="23">
        <f>IF(ISNUMBER(SEARCH('السجل الرئيسي'!E9,D9)),"مطابق","غير مطابق")</f>
        <v/>
      </c>
      <c r="F9" s="16" t="inlineStr">
        <is>
          <t>الرقم المرجعي: ض.ب/2026/445</t>
        </is>
      </c>
      <c r="G9" s="23">
        <f>IF(ISNUMBER(SEARCH('السجل الرئيسي'!F9,F9)),"مطابق","غير مطابق")</f>
        <v/>
      </c>
      <c r="H9" s="16" t="inlineStr">
        <is>
          <t>التاريخ (ميلادي): 2026-01-12</t>
        </is>
      </c>
      <c r="I9" s="23">
        <f>IF(ISNUMBER(SEARCH(TEXT('السجل الرئيسي'!L9,"yyyy-mm-dd"),H9)),"مطابق","غير مطابق")</f>
        <v/>
      </c>
      <c r="J9" s="35" t="inlineStr">
        <is>
          <t>بيانات التوصيف: نوع الوثيقة = خطاب ضمان | التصنيف = مالي / ضمانات بنكية | السرية = مقيّد | الحالة = سارية | مدة الاحتفاظ = ١٠ سنوات | عدد الصفحات = ٢ | المُوجَّه إليه = إدارة الخدمات العامة</t>
        </is>
      </c>
      <c r="K9" s="36">
        <f>LEN(J9)-LEN(SUBSTITUTE(J9,"|",""))+1</f>
        <v/>
      </c>
      <c r="L9" s="24">
        <f>ISNUMBER(SEARCH('السجل الرئيسي'!G9,$J9))*1+ISNUMBER(SEARCH('السجل الرئيسي'!H9,$J9))*1+ISNUMBER(SEARCH('السجل الرئيسي'!I9,$J9))*1+ISNUMBER(SEARCH('السجل الرئيسي'!K9,$J9))*1+ISNUMBER(SEARCH('السجل الرئيسي'!N9,$J9))*1+ISNUMBER(SEARCH('السجل الرئيسي'!O9,$J9))*1+ISNUMBER(SEARCH('السجل الرئيسي'!P9,$J9))*1+ISNUMBER(SEARCH(SUBSTITUTE(SUBSTITUTE(SUBSTITUTE(SUBSTITUTE(SUBSTITUTE(SUBSTITUTE(SUBSTITUTE(SUBSTITUTE(SUBSTITUTE(SUBSTITUTE(TEXT('السجل الرئيسي'!Q9,"0"),"0","٠"),"1","١"),"2","٢"),"3","٣"),"4","٤"),"5","٥"),"6","٦"),"7","٧"),"8","٨"),"9","٩"),$J9))*1</f>
        <v/>
      </c>
      <c r="M9" s="37">
        <f>IFERROR(L9/8,0)</f>
        <v/>
      </c>
      <c r="N9" s="23">
        <f>IF(AND(E9="مطابق",G9="مطابق",I9="مطابق",L9=8),"مطابق بالكامل","يحتاج مراجعة")</f>
        <v/>
      </c>
      <c r="O9" s="15" t="n"/>
    </row>
    <row r="10" ht="30" customHeight="1">
      <c r="A10" s="20" t="inlineStr">
        <is>
          <t>س2-01</t>
        </is>
      </c>
      <c r="B10" s="7" t="inlineStr">
        <is>
          <t>DRG-AR-104_RevC.docx</t>
        </is>
      </c>
      <c r="C10" s="30" t="inlineStr">
        <is>
          <t>مصادر/س2-مشروع-هندسي/DRG-AR-104_RevC.docx</t>
        </is>
      </c>
      <c r="D10" s="7" t="inlineStr">
        <is>
          <t>مخطط معماري معتمد — مسطح الدور الأرضي (Rev.C)</t>
        </is>
      </c>
      <c r="E10" s="20">
        <f>IF(ISNUMBER(SEARCH('السجل الرئيسي'!E10,D10)),"مطابق","غير مطابق")</f>
        <v/>
      </c>
      <c r="F10" s="7" t="inlineStr">
        <is>
          <t>الرقم المرجعي: DRG-AR-104 / Rev.C</t>
        </is>
      </c>
      <c r="G10" s="20">
        <f>IF(ISNUMBER(SEARCH('السجل الرئيسي'!F10,F10)),"مطابق","غير مطابق")</f>
        <v/>
      </c>
      <c r="H10" s="7" t="inlineStr">
        <is>
          <t>التاريخ (ميلادي): 2026-04-02</t>
        </is>
      </c>
      <c r="I10" s="20">
        <f>IF(ISNUMBER(SEARCH(TEXT('السجل الرئيسي'!L10,"yyyy-mm-dd"),H10)),"مطابق","غير مطابق")</f>
        <v/>
      </c>
      <c r="J10" s="31" t="inlineStr">
        <is>
          <t>بيانات التوصيف: نوع الوثيقة = مخطط | التصنيف = فني / مخططات معتمدة | السرية = مقيّد | الحالة = معتمد | مدة الاحتفاظ = دائم | عدد الصفحات = ١ | المُوجَّه إليه = إدارة المشروع والمقاول</t>
        </is>
      </c>
      <c r="K10" s="32">
        <f>LEN(J10)-LEN(SUBSTITUTE(J10,"|",""))+1</f>
        <v/>
      </c>
      <c r="L10" s="21">
        <f>ISNUMBER(SEARCH('السجل الرئيسي'!G10,$J10))*1+ISNUMBER(SEARCH('السجل الرئيسي'!H10,$J10))*1+ISNUMBER(SEARCH('السجل الرئيسي'!I10,$J10))*1+ISNUMBER(SEARCH('السجل الرئيسي'!K10,$J10))*1+ISNUMBER(SEARCH('السجل الرئيسي'!N10,$J10))*1+ISNUMBER(SEARCH('السجل الرئيسي'!O10,$J10))*1+ISNUMBER(SEARCH('السجل الرئيسي'!P10,$J10))*1+ISNUMBER(SEARCH(SUBSTITUTE(SUBSTITUTE(SUBSTITUTE(SUBSTITUTE(SUBSTITUTE(SUBSTITUTE(SUBSTITUTE(SUBSTITUTE(SUBSTITUTE(SUBSTITUTE(TEXT('السجل الرئيسي'!Q10,"0"),"0","٠"),"1","١"),"2","٢"),"3","٣"),"4","٤"),"5","٥"),"6","٦"),"7","٧"),"8","٨"),"9","٩"),$J10))*1</f>
        <v/>
      </c>
      <c r="M10" s="33">
        <f>IFERROR(L10/8,0)</f>
        <v/>
      </c>
      <c r="N10" s="20">
        <f>IF(AND(E10="مطابق",G10="مطابق",I10="مطابق",L10=8),"مطابق بالكامل","يحتاج مراجعة")</f>
        <v/>
      </c>
      <c r="O10" s="13" t="n"/>
    </row>
    <row r="11" ht="30" customHeight="1">
      <c r="A11" s="23" t="inlineStr">
        <is>
          <t>س2-02</t>
        </is>
      </c>
      <c r="B11" s="16" t="inlineStr">
        <is>
          <t>RFI-0221_تعارض_تمديدات.docx</t>
        </is>
      </c>
      <c r="C11" s="34" t="inlineStr">
        <is>
          <t>مصادر/س2-مشروع-هندسي/RFI-0221_تعارض_تمديدات.docx</t>
        </is>
      </c>
      <c r="D11" s="16" t="inlineStr">
        <is>
          <t>طلب معلومات فني — تعارض تمديدات التكييف مع مسار الكابلات</t>
        </is>
      </c>
      <c r="E11" s="23">
        <f>IF(ISNUMBER(SEARCH('السجل الرئيسي'!E11,D11)),"مطابق","غير مطابق")</f>
        <v/>
      </c>
      <c r="F11" s="16" t="inlineStr">
        <is>
          <t>الرقم المرجعي: RFI-0221</t>
        </is>
      </c>
      <c r="G11" s="23">
        <f>IF(ISNUMBER(SEARCH('السجل الرئيسي'!F11,F11)),"مطابق","غير مطابق")</f>
        <v/>
      </c>
      <c r="H11" s="16" t="inlineStr">
        <is>
          <t>التاريخ (ميلادي): 2026-04-10</t>
        </is>
      </c>
      <c r="I11" s="23">
        <f>IF(ISNUMBER(SEARCH(TEXT('السجل الرئيسي'!L11,"yyyy-mm-dd"),H11)),"مطابق","غير مطابق")</f>
        <v/>
      </c>
      <c r="J11" s="35" t="inlineStr">
        <is>
          <t>بيانات التوصيف: نوع الوثيقة = طلب معلومات | التصنيف = فني / مراسلات فنية | السرية = داخلي | الحالة = مغلق | مدة الاحتفاظ = ٥ سنوات | عدد الصفحات = ٢ | المُوجَّه إليه = مكتب الهندسة الاستشاري</t>
        </is>
      </c>
      <c r="K11" s="36">
        <f>LEN(J11)-LEN(SUBSTITUTE(J11,"|",""))+1</f>
        <v/>
      </c>
      <c r="L11" s="24">
        <f>ISNUMBER(SEARCH('السجل الرئيسي'!G11,$J11))*1+ISNUMBER(SEARCH('السجل الرئيسي'!H11,$J11))*1+ISNUMBER(SEARCH('السجل الرئيسي'!I11,$J11))*1+ISNUMBER(SEARCH('السجل الرئيسي'!K11,$J11))*1+ISNUMBER(SEARCH('السجل الرئيسي'!N11,$J11))*1+ISNUMBER(SEARCH('السجل الرئيسي'!O11,$J11))*1+ISNUMBER(SEARCH('السجل الرئيسي'!P11,$J11))*1+ISNUMBER(SEARCH(SUBSTITUTE(SUBSTITUTE(SUBSTITUTE(SUBSTITUTE(SUBSTITUTE(SUBSTITUTE(SUBSTITUTE(SUBSTITUTE(SUBSTITUTE(SUBSTITUTE(TEXT('السجل الرئيسي'!Q11,"0"),"0","٠"),"1","١"),"2","٢"),"3","٣"),"4","٤"),"5","٥"),"6","٦"),"7","٧"),"8","٨"),"9","٩"),$J11))*1</f>
        <v/>
      </c>
      <c r="M11" s="37">
        <f>IFERROR(L11/8,0)</f>
        <v/>
      </c>
      <c r="N11" s="23">
        <f>IF(AND(E11="مطابق",G11="مطابق",I11="مطابق",L11=8),"مطابق بالكامل","يحتاج مراجعة")</f>
        <v/>
      </c>
      <c r="O11" s="15" t="n"/>
    </row>
    <row r="12" ht="30" customHeight="1">
      <c r="A12" s="20" t="inlineStr">
        <is>
          <t>س2-03</t>
        </is>
      </c>
      <c r="B12" s="7" t="inlineStr">
        <is>
          <t>MOM-018_اجتماع_الموقع.docx</t>
        </is>
      </c>
      <c r="C12" s="30" t="inlineStr">
        <is>
          <t>مصادر/س2-مشروع-هندسي/MOM-018_اجتماع_الموقع.docx</t>
        </is>
      </c>
      <c r="D12" s="7" t="inlineStr">
        <is>
          <t>محضر اجتماع موقع رقم ٠١٨ — أعمال الهيكل الخرساني</t>
        </is>
      </c>
      <c r="E12" s="20">
        <f>IF(ISNUMBER(SEARCH('السجل الرئيسي'!E12,D12)),"مطابق","غير مطابق")</f>
        <v/>
      </c>
      <c r="F12" s="7" t="inlineStr">
        <is>
          <t>الرقم المرجعي: MOM-018</t>
        </is>
      </c>
      <c r="G12" s="20">
        <f>IF(ISNUMBER(SEARCH('السجل الرئيسي'!F12,F12)),"مطابق","غير مطابق")</f>
        <v/>
      </c>
      <c r="H12" s="7" t="inlineStr">
        <is>
          <t>التاريخ (ميلادي): 2026-04-15</t>
        </is>
      </c>
      <c r="I12" s="20">
        <f>IF(ISNUMBER(SEARCH(TEXT('السجل الرئيسي'!L12,"yyyy-mm-dd"),H12)),"مطابق","غير مطابق")</f>
        <v/>
      </c>
      <c r="J12" s="31" t="inlineStr">
        <is>
          <t>بيانات التوصيف: نوع الوثيقة = محضر اجتماع | التصنيف = إداري / محاضر اجتماعات | السرية = داخلي | الحالة = معتمد | مدة الاحتفاظ = ٥ سنوات | عدد الصفحات = ٣ | المُوجَّه إليه = الاستشاري والمقاول وجهة الإشراف</t>
        </is>
      </c>
      <c r="K12" s="32">
        <f>LEN(J12)-LEN(SUBSTITUTE(J12,"|",""))+1</f>
        <v/>
      </c>
      <c r="L12" s="21">
        <f>ISNUMBER(SEARCH('السجل الرئيسي'!G12,$J12))*1+ISNUMBER(SEARCH('السجل الرئيسي'!H12,$J12))*1+ISNUMBER(SEARCH('السجل الرئيسي'!I12,$J12))*1+ISNUMBER(SEARCH('السجل الرئيسي'!K12,$J12))*1+ISNUMBER(SEARCH('السجل الرئيسي'!N12,$J12))*1+ISNUMBER(SEARCH('السجل الرئيسي'!O12,$J12))*1+ISNUMBER(SEARCH('السجل الرئيسي'!P12,$J12))*1+ISNUMBER(SEARCH(SUBSTITUTE(SUBSTITUTE(SUBSTITUTE(SUBSTITUTE(SUBSTITUTE(SUBSTITUTE(SUBSTITUTE(SUBSTITUTE(SUBSTITUTE(SUBSTITUTE(TEXT('السجل الرئيسي'!Q12,"0"),"0","٠"),"1","١"),"2","٢"),"3","٣"),"4","٤"),"5","٥"),"6","٦"),"7","٧"),"8","٨"),"9","٩"),$J12))*1</f>
        <v/>
      </c>
      <c r="M12" s="33">
        <f>IFERROR(L12/8,0)</f>
        <v/>
      </c>
      <c r="N12" s="20">
        <f>IF(AND(E12="مطابق",G12="مطابق",I12="مطابق",L12=8),"مطابق بالكامل","يحتاج مراجعة")</f>
        <v/>
      </c>
      <c r="O12" s="13" t="n"/>
    </row>
    <row r="13" ht="30" customHeight="1">
      <c r="A13" s="23" t="inlineStr">
        <is>
          <t>س2-04</t>
        </is>
      </c>
      <c r="B13" s="16" t="inlineStr">
        <is>
          <t>MTR-0093_فحص_خرسانة.docx</t>
        </is>
      </c>
      <c r="C13" s="34" t="inlineStr">
        <is>
          <t>مصادر/س2-مشروع-هندسي/MTR-0093_فحص_خرسانة.docx</t>
        </is>
      </c>
      <c r="D13" s="16" t="inlineStr">
        <is>
          <t>تقرير فحص مواد — نتائج اختبار مكعبات الخرسانة</t>
        </is>
      </c>
      <c r="E13" s="23">
        <f>IF(ISNUMBER(SEARCH('السجل الرئيسي'!E13,D13)),"مطابق","غير مطابق")</f>
        <v/>
      </c>
      <c r="F13" s="16" t="inlineStr">
        <is>
          <t>الرقم المرجعي: MTR-0093</t>
        </is>
      </c>
      <c r="G13" s="23">
        <f>IF(ISNUMBER(SEARCH('السجل الرئيسي'!F13,F13)),"مطابق","غير مطابق")</f>
        <v/>
      </c>
      <c r="H13" s="16" t="inlineStr">
        <is>
          <t>التاريخ (ميلادي): 2026-04-18</t>
        </is>
      </c>
      <c r="I13" s="23">
        <f>IF(ISNUMBER(SEARCH(TEXT('السجل الرئيسي'!L13,"yyyy-mm-dd"),H13)),"مطابق","غير مطابق")</f>
        <v/>
      </c>
      <c r="J13" s="35" t="inlineStr">
        <is>
          <t>بيانات التوصيف: نوع الوثيقة = تقرير فحص | التصنيف = فني / تقارير جودة | السرية = داخلي | الحالة = مكتمل | مدة الاحتفاظ = ٧ سنوات | عدد الصفحات = ٤ | المُوجَّه إليه = إدارة المشروع والاستشاري</t>
        </is>
      </c>
      <c r="K13" s="36">
        <f>LEN(J13)-LEN(SUBSTITUTE(J13,"|",""))+1</f>
        <v/>
      </c>
      <c r="L13" s="24">
        <f>ISNUMBER(SEARCH('السجل الرئيسي'!G13,$J13))*1+ISNUMBER(SEARCH('السجل الرئيسي'!H13,$J13))*1+ISNUMBER(SEARCH('السجل الرئيسي'!I13,$J13))*1+ISNUMBER(SEARCH('السجل الرئيسي'!K13,$J13))*1+ISNUMBER(SEARCH('السجل الرئيسي'!N13,$J13))*1+ISNUMBER(SEARCH('السجل الرئيسي'!O13,$J13))*1+ISNUMBER(SEARCH('السجل الرئيسي'!P13,$J13))*1+ISNUMBER(SEARCH(SUBSTITUTE(SUBSTITUTE(SUBSTITUTE(SUBSTITUTE(SUBSTITUTE(SUBSTITUTE(SUBSTITUTE(SUBSTITUTE(SUBSTITUTE(SUBSTITUTE(TEXT('السجل الرئيسي'!Q13,"0"),"0","٠"),"1","١"),"2","٢"),"3","٣"),"4","٤"),"5","٥"),"6","٦"),"7","٧"),"8","٨"),"9","٩"),$J13))*1</f>
        <v/>
      </c>
      <c r="M13" s="37">
        <f>IFERROR(L13/8,0)</f>
        <v/>
      </c>
      <c r="N13" s="23">
        <f>IF(AND(E13="مطابق",G13="مطابق",I13="مطابق",L13=8),"مطابق بالكامل","يحتاج مراجعة")</f>
        <v/>
      </c>
      <c r="O13" s="15" t="n"/>
    </row>
    <row r="14" ht="30" customHeight="1">
      <c r="A14" s="20" t="inlineStr">
        <is>
          <t>س2-05</t>
        </is>
      </c>
      <c r="B14" s="7" t="inlineStr">
        <is>
          <t>VO-007_أمر_تغيير.docx</t>
        </is>
      </c>
      <c r="C14" s="30" t="inlineStr">
        <is>
          <t>مصادر/س2-مشروع-هندسي/VO-007_أمر_تغيير.docx</t>
        </is>
      </c>
      <c r="D14" s="7" t="inlineStr">
        <is>
          <t>أمر تغيير رقم ٠٠٧ — إضافة غرفة حراسة عند البوابة الجنوبية</t>
        </is>
      </c>
      <c r="E14" s="20">
        <f>IF(ISNUMBER(SEARCH('السجل الرئيسي'!E14,D14)),"مطابق","غير مطابق")</f>
        <v/>
      </c>
      <c r="F14" s="7" t="inlineStr">
        <is>
          <t>الرقم المرجعي: VO-007</t>
        </is>
      </c>
      <c r="G14" s="20">
        <f>IF(ISNUMBER(SEARCH('السجل الرئيسي'!F14,F14)),"مطابق","غير مطابق")</f>
        <v/>
      </c>
      <c r="H14" s="7" t="inlineStr">
        <is>
          <t>التاريخ (ميلادي): 2026-04-22</t>
        </is>
      </c>
      <c r="I14" s="20">
        <f>IF(ISNUMBER(SEARCH(TEXT('السجل الرئيسي'!L14,"yyyy-mm-dd"),H14)),"مطابق","غير مطابق")</f>
        <v/>
      </c>
      <c r="J14" s="31" t="inlineStr">
        <is>
          <t>بيانات التوصيف: نوع الوثيقة = أمر تغيير | التصنيف = تعاقدي / أوامر تغيير | السرية = مقيّد | الحالة = ساري | مدة الاحتفاظ = ١٠ سنوات | عدد الصفحات = ٣ | المُوجَّه إليه = المقاول المنفذ</t>
        </is>
      </c>
      <c r="K14" s="32">
        <f>LEN(J14)-LEN(SUBSTITUTE(J14,"|",""))+1</f>
        <v/>
      </c>
      <c r="L14" s="21">
        <f>ISNUMBER(SEARCH('السجل الرئيسي'!G14,$J14))*1+ISNUMBER(SEARCH('السجل الرئيسي'!H14,$J14))*1+ISNUMBER(SEARCH('السجل الرئيسي'!I14,$J14))*1+ISNUMBER(SEARCH('السجل الرئيسي'!K14,$J14))*1+ISNUMBER(SEARCH('السجل الرئيسي'!N14,$J14))*1+ISNUMBER(SEARCH('السجل الرئيسي'!O14,$J14))*1+ISNUMBER(SEARCH('السجل الرئيسي'!P14,$J14))*1+ISNUMBER(SEARCH(SUBSTITUTE(SUBSTITUTE(SUBSTITUTE(SUBSTITUTE(SUBSTITUTE(SUBSTITUTE(SUBSTITUTE(SUBSTITUTE(SUBSTITUTE(SUBSTITUTE(TEXT('السجل الرئيسي'!Q14,"0"),"0","٠"),"1","١"),"2","٢"),"3","٣"),"4","٤"),"5","٥"),"6","٦"),"7","٧"),"8","٨"),"9","٩"),$J14))*1</f>
        <v/>
      </c>
      <c r="M14" s="33">
        <f>IFERROR(L14/8,0)</f>
        <v/>
      </c>
      <c r="N14" s="20">
        <f>IF(AND(E14="مطابق",G14="مطابق",I14="مطابق",L14=8),"مطابق بالكامل","يحتاج مراجعة")</f>
        <v/>
      </c>
      <c r="O14" s="13" t="n"/>
    </row>
    <row r="15" ht="30" customHeight="1">
      <c r="A15" s="23" t="inlineStr">
        <is>
          <t>س2-06</t>
        </is>
      </c>
      <c r="B15" s="16" t="inlineStr">
        <is>
          <t>BOQ-R2_جدول_كميات.docx</t>
        </is>
      </c>
      <c r="C15" s="34" t="inlineStr">
        <is>
          <t>مصادر/س2-مشروع-هندسي/BOQ-R2_جدول_كميات.docx</t>
        </is>
      </c>
      <c r="D15" s="16" t="inlineStr">
        <is>
          <t>جدول كميات محدّث (مراجعة ٢) — الأعمال المدنية</t>
        </is>
      </c>
      <c r="E15" s="23">
        <f>IF(ISNUMBER(SEARCH('السجل الرئيسي'!E15,D15)),"مطابق","غير مطابق")</f>
        <v/>
      </c>
      <c r="F15" s="16" t="inlineStr">
        <is>
          <t>الرقم المرجعي: BOQ-R2</t>
        </is>
      </c>
      <c r="G15" s="23">
        <f>IF(ISNUMBER(SEARCH('السجل الرئيسي'!F15,F15)),"مطابق","غير مطابق")</f>
        <v/>
      </c>
      <c r="H15" s="16" t="inlineStr">
        <is>
          <t>التاريخ (ميلادي): 2026-04-25</t>
        </is>
      </c>
      <c r="I15" s="23">
        <f>IF(ISNUMBER(SEARCH(TEXT('السجل الرئيسي'!L15,"yyyy-mm-dd"),H15)),"مطابق","غير مطابق")</f>
        <v/>
      </c>
      <c r="J15" s="35" t="inlineStr">
        <is>
          <t>بيانات التوصيف: نوع الوثيقة = جدول كميات | التصنيف = مالي / جداول كميات وتسعير | السرية = سري | الحالة = معتمد | مدة الاحتفاظ = ١٠ سنوات | عدد الصفحات = ١٢ | المُوجَّه إليه = إدارة المشروع والمقاول</t>
        </is>
      </c>
      <c r="K15" s="36">
        <f>LEN(J15)-LEN(SUBSTITUTE(J15,"|",""))+1</f>
        <v/>
      </c>
      <c r="L15" s="24">
        <f>ISNUMBER(SEARCH('السجل الرئيسي'!G15,$J15))*1+ISNUMBER(SEARCH('السجل الرئيسي'!H15,$J15))*1+ISNUMBER(SEARCH('السجل الرئيسي'!I15,$J15))*1+ISNUMBER(SEARCH('السجل الرئيسي'!K15,$J15))*1+ISNUMBER(SEARCH('السجل الرئيسي'!N15,$J15))*1+ISNUMBER(SEARCH('السجل الرئيسي'!O15,$J15))*1+ISNUMBER(SEARCH('السجل الرئيسي'!P15,$J15))*1+ISNUMBER(SEARCH(SUBSTITUTE(SUBSTITUTE(SUBSTITUTE(SUBSTITUTE(SUBSTITUTE(SUBSTITUTE(SUBSTITUTE(SUBSTITUTE(SUBSTITUTE(SUBSTITUTE(TEXT('السجل الرئيسي'!Q15,"0"),"0","٠"),"1","١"),"2","٢"),"3","٣"),"4","٤"),"5","٥"),"6","٦"),"7","٧"),"8","٨"),"9","٩"),$J15))*1</f>
        <v/>
      </c>
      <c r="M15" s="37">
        <f>IFERROR(L15/8,0)</f>
        <v/>
      </c>
      <c r="N15" s="23">
        <f>IF(AND(E15="مطابق",G15="مطابق",I15="مطابق",L15=8),"مطابق بالكامل","يحتاج مراجعة")</f>
        <v/>
      </c>
      <c r="O15" s="15" t="n"/>
    </row>
    <row r="16" ht="30" customHeight="1">
      <c r="A16" s="20" t="inlineStr">
        <is>
          <t>س3-01</t>
        </is>
      </c>
      <c r="B16" s="7" t="inlineStr">
        <is>
          <t>HR-C-2026-118_عقد_عمل.docx</t>
        </is>
      </c>
      <c r="C16" s="30" t="inlineStr">
        <is>
          <t>مصادر/س3-موارد-بشرية/HR-C-2026-118_عقد_عمل.docx</t>
        </is>
      </c>
      <c r="D16" s="7" t="inlineStr">
        <is>
          <t>عقد عمل — مهندس أنظمة (مدة محددة)</t>
        </is>
      </c>
      <c r="E16" s="20">
        <f>IF(ISNUMBER(SEARCH('السجل الرئيسي'!E16,D16)),"مطابق","غير مطابق")</f>
        <v/>
      </c>
      <c r="F16" s="7" t="inlineStr">
        <is>
          <t>الرقم المرجعي: HR-C-2026-118</t>
        </is>
      </c>
      <c r="G16" s="20">
        <f>IF(ISNUMBER(SEARCH('السجل الرئيسي'!F16,F16)),"مطابق","غير مطابق")</f>
        <v/>
      </c>
      <c r="H16" s="7" t="inlineStr">
        <is>
          <t>التاريخ (ميلادي): 2026-05-01</t>
        </is>
      </c>
      <c r="I16" s="20">
        <f>IF(ISNUMBER(SEARCH(TEXT('السجل الرئيسي'!L16,"yyyy-mm-dd"),H16)),"مطابق","غير مطابق")</f>
        <v/>
      </c>
      <c r="J16" s="31" t="inlineStr">
        <is>
          <t>بيانات التوصيف: نوع الوثيقة = عقد عمل | التصنيف = تعاقدي / عقود عمل | السرية = سري | الحالة = سارٍ | مدة الاحتفاظ = ١٠ سنوات | عدد الصفحات = ٥ | المُوجَّه إليه = المهندس المعيّن</t>
        </is>
      </c>
      <c r="K16" s="32">
        <f>LEN(J16)-LEN(SUBSTITUTE(J16,"|",""))+1</f>
        <v/>
      </c>
      <c r="L16" s="21">
        <f>ISNUMBER(SEARCH('السجل الرئيسي'!G16,$J16))*1+ISNUMBER(SEARCH('السجل الرئيسي'!H16,$J16))*1+ISNUMBER(SEARCH('السجل الرئيسي'!I16,$J16))*1+ISNUMBER(SEARCH('السجل الرئيسي'!K16,$J16))*1+ISNUMBER(SEARCH('السجل الرئيسي'!N16,$J16))*1+ISNUMBER(SEARCH('السجل الرئيسي'!O16,$J16))*1+ISNUMBER(SEARCH('السجل الرئيسي'!P16,$J16))*1+ISNUMBER(SEARCH(SUBSTITUTE(SUBSTITUTE(SUBSTITUTE(SUBSTITUTE(SUBSTITUTE(SUBSTITUTE(SUBSTITUTE(SUBSTITUTE(SUBSTITUTE(SUBSTITUTE(TEXT('السجل الرئيسي'!Q16,"0"),"0","٠"),"1","١"),"2","٢"),"3","٣"),"4","٤"),"5","٥"),"6","٦"),"7","٧"),"8","٨"),"9","٩"),$J16))*1</f>
        <v/>
      </c>
      <c r="M16" s="33">
        <f>IFERROR(L16/8,0)</f>
        <v/>
      </c>
      <c r="N16" s="20">
        <f>IF(AND(E16="مطابق",G16="مطابق",I16="مطابق",L16=8),"مطابق بالكامل","يحتاج مراجعة")</f>
        <v/>
      </c>
      <c r="O16" s="13" t="n"/>
    </row>
    <row r="17" ht="30" customHeight="1">
      <c r="A17" s="23" t="inlineStr">
        <is>
          <t>س3-02</t>
        </is>
      </c>
      <c r="B17" s="16" t="inlineStr">
        <is>
          <t>HR-D-2026-034_قرار_ترقية.docx</t>
        </is>
      </c>
      <c r="C17" s="34" t="inlineStr">
        <is>
          <t>مصادر/س3-موارد-بشرية/HR-D-2026-034_قرار_ترقية.docx</t>
        </is>
      </c>
      <c r="D17" s="16" t="inlineStr">
        <is>
          <t>قرار ترقية إلى درجة رئيس قسم</t>
        </is>
      </c>
      <c r="E17" s="23">
        <f>IF(ISNUMBER(SEARCH('السجل الرئيسي'!E17,D17)),"مطابق","غير مطابق")</f>
        <v/>
      </c>
      <c r="F17" s="16" t="inlineStr">
        <is>
          <t>الرقم المرجعي: HR-D-2026-034</t>
        </is>
      </c>
      <c r="G17" s="23">
        <f>IF(ISNUMBER(SEARCH('السجل الرئيسي'!F17,F17)),"مطابق","غير مطابق")</f>
        <v/>
      </c>
      <c r="H17" s="16" t="inlineStr">
        <is>
          <t>التاريخ (ميلادي): 2026-05-06</t>
        </is>
      </c>
      <c r="I17" s="23">
        <f>IF(ISNUMBER(SEARCH(TEXT('السجل الرئيسي'!L17,"yyyy-mm-dd"),H17)),"مطابق","غير مطابق")</f>
        <v/>
      </c>
      <c r="J17" s="35" t="inlineStr">
        <is>
          <t>بيانات التوصيف: نوع الوثيقة = قرار إداري | التصنيف = إداري / قرارات | السرية = سري | الحالة = نافذ | مدة الاحتفاظ = ١٠ سنوات | عدد الصفحات = ٢ | المُوجَّه إليه = إدارة الموارد البشرية والموظف المعني</t>
        </is>
      </c>
      <c r="K17" s="36">
        <f>LEN(J17)-LEN(SUBSTITUTE(J17,"|",""))+1</f>
        <v/>
      </c>
      <c r="L17" s="24">
        <f>ISNUMBER(SEARCH('السجل الرئيسي'!G17,$J17))*1+ISNUMBER(SEARCH('السجل الرئيسي'!H17,$J17))*1+ISNUMBER(SEARCH('السجل الرئيسي'!I17,$J17))*1+ISNUMBER(SEARCH('السجل الرئيسي'!K17,$J17))*1+ISNUMBER(SEARCH('السجل الرئيسي'!N17,$J17))*1+ISNUMBER(SEARCH('السجل الرئيسي'!O17,$J17))*1+ISNUMBER(SEARCH('السجل الرئيسي'!P17,$J17))*1+ISNUMBER(SEARCH(SUBSTITUTE(SUBSTITUTE(SUBSTITUTE(SUBSTITUTE(SUBSTITUTE(SUBSTITUTE(SUBSTITUTE(SUBSTITUTE(SUBSTITUTE(SUBSTITUTE(TEXT('السجل الرئيسي'!Q17,"0"),"0","٠"),"1","١"),"2","٢"),"3","٣"),"4","٤"),"5","٥"),"6","٦"),"7","٧"),"8","٨"),"9","٩"),$J17))*1</f>
        <v/>
      </c>
      <c r="M17" s="37">
        <f>IFERROR(L17/8,0)</f>
        <v/>
      </c>
      <c r="N17" s="23">
        <f>IF(AND(E17="مطابق",G17="مطابق",I17="مطابق",L17=8),"مطابق بالكامل","يحتاج مراجعة")</f>
        <v/>
      </c>
      <c r="O17" s="15" t="n"/>
    </row>
    <row r="18" ht="30" customHeight="1">
      <c r="A18" s="20" t="inlineStr">
        <is>
          <t>س3-03</t>
        </is>
      </c>
      <c r="B18" s="7" t="inlineStr">
        <is>
          <t>HR-P-2026-201_تقييم_أداء.docx</t>
        </is>
      </c>
      <c r="C18" s="30" t="inlineStr">
        <is>
          <t>مصادر/س3-موارد-بشرية/HR-P-2026-201_تقييم_أداء.docx</t>
        </is>
      </c>
      <c r="D18" s="7" t="inlineStr">
        <is>
          <t>نموذج تقييم الأداء السنوي — دورة ٢٠٢٥</t>
        </is>
      </c>
      <c r="E18" s="20">
        <f>IF(ISNUMBER(SEARCH('السجل الرئيسي'!E18,D18)),"مطابق","غير مطابق")</f>
        <v/>
      </c>
      <c r="F18" s="7" t="inlineStr">
        <is>
          <t>الرقم المرجعي: HR-P-2026-201</t>
        </is>
      </c>
      <c r="G18" s="20">
        <f>IF(ISNUMBER(SEARCH('السجل الرئيسي'!F18,F18)),"مطابق","غير مطابق")</f>
        <v/>
      </c>
      <c r="H18" s="7" t="inlineStr">
        <is>
          <t>التاريخ (ميلادي): 2026-05-12</t>
        </is>
      </c>
      <c r="I18" s="20">
        <f>IF(ISNUMBER(SEARCH(TEXT('السجل الرئيسي'!L18,"yyyy-mm-dd"),H18)),"مطابق","غير مطابق")</f>
        <v/>
      </c>
      <c r="J18" s="31" t="inlineStr">
        <is>
          <t>بيانات التوصيف: نوع الوثيقة = نموذج تقييم | التصنيف = موارد بشرية / تقييم الأداء | السرية = سري | الحالة = مكتمل | مدة الاحتفاظ = ٧ سنوات | عدد الصفحات = ٣ | المُوجَّه إليه = المدير المباشر والموظف</t>
        </is>
      </c>
      <c r="K18" s="32">
        <f>LEN(J18)-LEN(SUBSTITUTE(J18,"|",""))+1</f>
        <v/>
      </c>
      <c r="L18" s="21">
        <f>ISNUMBER(SEARCH('السجل الرئيسي'!G18,$J18))*1+ISNUMBER(SEARCH('السجل الرئيسي'!H18,$J18))*1+ISNUMBER(SEARCH('السجل الرئيسي'!I18,$J18))*1+ISNUMBER(SEARCH('السجل الرئيسي'!K18,$J18))*1+ISNUMBER(SEARCH('السجل الرئيسي'!N18,$J18))*1+ISNUMBER(SEARCH('السجل الرئيسي'!O18,$J18))*1+ISNUMBER(SEARCH('السجل الرئيسي'!P18,$J18))*1+ISNUMBER(SEARCH(SUBSTITUTE(SUBSTITUTE(SUBSTITUTE(SUBSTITUTE(SUBSTITUTE(SUBSTITUTE(SUBSTITUTE(SUBSTITUTE(SUBSTITUTE(SUBSTITUTE(TEXT('السجل الرئيسي'!Q18,"0"),"0","٠"),"1","١"),"2","٢"),"3","٣"),"4","٤"),"5","٥"),"6","٦"),"7","٧"),"8","٨"),"9","٩"),$J18))*1</f>
        <v/>
      </c>
      <c r="M18" s="33">
        <f>IFERROR(L18/8,0)</f>
        <v/>
      </c>
      <c r="N18" s="20">
        <f>IF(AND(E18="مطابق",G18="مطابق",I18="مطابق",L18=8),"مطابق بالكامل","يحتاج مراجعة")</f>
        <v/>
      </c>
      <c r="O18" s="13" t="n"/>
    </row>
    <row r="19" ht="30" customHeight="1">
      <c r="A19" s="23" t="inlineStr">
        <is>
          <t>س3-04</t>
        </is>
      </c>
      <c r="B19" s="16" t="inlineStr">
        <is>
          <t>HR-E-2026-052_تسوية_مستحقات.docx</t>
        </is>
      </c>
      <c r="C19" s="34" t="inlineStr">
        <is>
          <t>مصادر/س3-موارد-بشرية/HR-E-2026-052_تسوية_مستحقات.docx</t>
        </is>
      </c>
      <c r="D19" s="16" t="inlineStr">
        <is>
          <t>إشعار تسوية مستحقات نهاية الخدمة</t>
        </is>
      </c>
      <c r="E19" s="23">
        <f>IF(ISNUMBER(SEARCH('السجل الرئيسي'!E19,D19)),"مطابق","غير مطابق")</f>
        <v/>
      </c>
      <c r="F19" s="16" t="inlineStr">
        <is>
          <t>الرقم المرجعي: HR-E-2026-052</t>
        </is>
      </c>
      <c r="G19" s="23">
        <f>IF(ISNUMBER(SEARCH('السجل الرئيسي'!F19,F19)),"مطابق","غير مطابق")</f>
        <v/>
      </c>
      <c r="H19" s="16" t="inlineStr">
        <is>
          <t>التاريخ (ميلادي): 2026-05-20</t>
        </is>
      </c>
      <c r="I19" s="23">
        <f>IF(ISNUMBER(SEARCH(TEXT('السجل الرئيسي'!L19,"yyyy-mm-dd"),H19)),"مطابق","غير مطابق")</f>
        <v/>
      </c>
      <c r="J19" s="35" t="inlineStr">
        <is>
          <t>بيانات التوصيف: نوع الوثيقة = إشعار مالي | التصنيف = مالي / مستحقات نهاية الخدمة | السرية = سري | الحالة = معتمد | مدة الاحتفاظ = ١٠ سنوات | عدد الصفحات = ٢ | المُوجَّه إليه = الموظف المنتهية خدمته</t>
        </is>
      </c>
      <c r="K19" s="36">
        <f>LEN(J19)-LEN(SUBSTITUTE(J19,"|",""))+1</f>
        <v/>
      </c>
      <c r="L19" s="24">
        <f>ISNUMBER(SEARCH('السجل الرئيسي'!G19,$J19))*1+ISNUMBER(SEARCH('السجل الرئيسي'!H19,$J19))*1+ISNUMBER(SEARCH('السجل الرئيسي'!I19,$J19))*1+ISNUMBER(SEARCH('السجل الرئيسي'!K19,$J19))*1+ISNUMBER(SEARCH('السجل الرئيسي'!N19,$J19))*1+ISNUMBER(SEARCH('السجل الرئيسي'!O19,$J19))*1+ISNUMBER(SEARCH('السجل الرئيسي'!P19,$J19))*1+ISNUMBER(SEARCH(SUBSTITUTE(SUBSTITUTE(SUBSTITUTE(SUBSTITUTE(SUBSTITUTE(SUBSTITUTE(SUBSTITUTE(SUBSTITUTE(SUBSTITUTE(SUBSTITUTE(TEXT('السجل الرئيسي'!Q19,"0"),"0","٠"),"1","١"),"2","٢"),"3","٣"),"4","٤"),"5","٥"),"6","٦"),"7","٧"),"8","٨"),"9","٩"),$J19))*1</f>
        <v/>
      </c>
      <c r="M19" s="37">
        <f>IFERROR(L19/8,0)</f>
        <v/>
      </c>
      <c r="N19" s="23">
        <f>IF(AND(E19="مطابق",G19="مطابق",I19="مطابق",L19=8),"مطابق بالكامل","يحتاج مراجعة")</f>
        <v/>
      </c>
      <c r="O19" s="15" t="n"/>
    </row>
    <row r="20" ht="30" customHeight="1">
      <c r="A20" s="20" t="inlineStr">
        <is>
          <t>س3-05</t>
        </is>
      </c>
      <c r="B20" s="7" t="inlineStr">
        <is>
          <t>HR-X-2026-011_شهادة_خبرة.docx</t>
        </is>
      </c>
      <c r="C20" s="30" t="inlineStr">
        <is>
          <t>مصادر/س3-موارد-بشرية/HR-X-2026-011_شهادة_خبرة.docx</t>
        </is>
      </c>
      <c r="D20" s="7" t="inlineStr">
        <is>
          <t>شهادة خبرة — لمن يهمه الأمر</t>
        </is>
      </c>
      <c r="E20" s="20">
        <f>IF(ISNUMBER(SEARCH('السجل الرئيسي'!E20,D20)),"مطابق","غير مطابق")</f>
        <v/>
      </c>
      <c r="F20" s="7" t="inlineStr">
        <is>
          <t>الرقم المرجعي: HR-X-2026-011</t>
        </is>
      </c>
      <c r="G20" s="20">
        <f>IF(ISNUMBER(SEARCH('السجل الرئيسي'!F20,F20)),"مطابق","غير مطابق")</f>
        <v/>
      </c>
      <c r="H20" s="7" t="inlineStr">
        <is>
          <t>التاريخ (ميلادي): 2026-06-01</t>
        </is>
      </c>
      <c r="I20" s="20">
        <f>IF(ISNUMBER(SEARCH(TEXT('السجل الرئيسي'!L20,"yyyy-mm-dd"),H20)),"مطابق","غير مطابق")</f>
        <v/>
      </c>
      <c r="J20" s="31" t="inlineStr">
        <is>
          <t>بيانات التوصيف: نوع الوثيقة = شهادة | التصنيف = موارد بشرية / شهادات | السرية = داخلي | الحالة = صادرة | مدة الاحتفاظ = ٥ سنوات | عدد الصفحات = ١ | المُوجَّه إليه = الموظف / الجهات الطالبة</t>
        </is>
      </c>
      <c r="K20" s="32">
        <f>LEN(J20)-LEN(SUBSTITUTE(J20,"|",""))+1</f>
        <v/>
      </c>
      <c r="L20" s="21">
        <f>ISNUMBER(SEARCH('السجل الرئيسي'!G20,$J20))*1+ISNUMBER(SEARCH('السجل الرئيسي'!H20,$J20))*1+ISNUMBER(SEARCH('السجل الرئيسي'!I20,$J20))*1+ISNUMBER(SEARCH('السجل الرئيسي'!K20,$J20))*1+ISNUMBER(SEARCH('السجل الرئيسي'!N20,$J20))*1+ISNUMBER(SEARCH('السجل الرئيسي'!O20,$J20))*1+ISNUMBER(SEARCH('السجل الرئيسي'!P20,$J20))*1+ISNUMBER(SEARCH(SUBSTITUTE(SUBSTITUTE(SUBSTITUTE(SUBSTITUTE(SUBSTITUTE(SUBSTITUTE(SUBSTITUTE(SUBSTITUTE(SUBSTITUTE(SUBSTITUTE(TEXT('السجل الرئيسي'!Q20,"0"),"0","٠"),"1","١"),"2","٢"),"3","٣"),"4","٤"),"5","٥"),"6","٦"),"7","٧"),"8","٨"),"9","٩"),$J20))*1</f>
        <v/>
      </c>
      <c r="M20" s="33">
        <f>IFERROR(L20/8,0)</f>
        <v/>
      </c>
      <c r="N20" s="20">
        <f>IF(AND(E20="مطابق",G20="مطابق",I20="مطابق",L20=8),"مطابق بالكامل","يحتاج مراجعة")</f>
        <v/>
      </c>
      <c r="O20" s="13" t="n"/>
    </row>
    <row r="21" ht="30" customHeight="1">
      <c r="A21" s="23" t="inlineStr">
        <is>
          <t>س3-06</t>
        </is>
      </c>
      <c r="B21" s="16" t="inlineStr">
        <is>
          <t>HR-POL-2026-003_سياسة_العمل_عن_بعد.docx</t>
        </is>
      </c>
      <c r="C21" s="34" t="inlineStr">
        <is>
          <t>مصادر/س3-موارد-بشرية/HR-POL-2026-003_سياسة_العمل_عن_بعد.docx</t>
        </is>
      </c>
      <c r="D21" s="16" t="inlineStr">
        <is>
          <t>سياسة العمل عن بُعد — الإصدار الأول</t>
        </is>
      </c>
      <c r="E21" s="23">
        <f>IF(ISNUMBER(SEARCH('السجل الرئيسي'!E21,D21)),"مطابق","غير مطابق")</f>
        <v/>
      </c>
      <c r="F21" s="16" t="inlineStr">
        <is>
          <t>الرقم المرجعي: HR-POL-2026-003</t>
        </is>
      </c>
      <c r="G21" s="23">
        <f>IF(ISNUMBER(SEARCH('السجل الرئيسي'!F21,F21)),"مطابق","غير مطابق")</f>
        <v/>
      </c>
      <c r="H21" s="16" t="inlineStr">
        <is>
          <t>التاريخ (ميلادي): 2026-06-08</t>
        </is>
      </c>
      <c r="I21" s="23">
        <f>IF(ISNUMBER(SEARCH(TEXT('السجل الرئيسي'!L21,"yyyy-mm-dd"),H21)),"مطابق","غير مطابق")</f>
        <v/>
      </c>
      <c r="J21" s="35" t="inlineStr">
        <is>
          <t>بيانات التوصيف: نوع الوثيقة = سياسة | التصنيف = إداري / سياسات ولوائح | السرية = عام | الحالة = سارية | مدة الاحتفاظ = ٥ سنوات | عدد الصفحات = ٦ | المُوجَّه إليه = جميع الموظفين والمدراء</t>
        </is>
      </c>
      <c r="K21" s="36">
        <f>LEN(J21)-LEN(SUBSTITUTE(J21,"|",""))+1</f>
        <v/>
      </c>
      <c r="L21" s="24">
        <f>ISNUMBER(SEARCH('السجل الرئيسي'!G21,$J21))*1+ISNUMBER(SEARCH('السجل الرئيسي'!H21,$J21))*1+ISNUMBER(SEARCH('السجل الرئيسي'!I21,$J21))*1+ISNUMBER(SEARCH('السجل الرئيسي'!K21,$J21))*1+ISNUMBER(SEARCH('السجل الرئيسي'!N21,$J21))*1+ISNUMBER(SEARCH('السجل الرئيسي'!O21,$J21))*1+ISNUMBER(SEARCH('السجل الرئيسي'!P21,$J21))*1+ISNUMBER(SEARCH(SUBSTITUTE(SUBSTITUTE(SUBSTITUTE(SUBSTITUTE(SUBSTITUTE(SUBSTITUTE(SUBSTITUTE(SUBSTITUTE(SUBSTITUTE(SUBSTITUTE(TEXT('السجل الرئيسي'!Q21,"0"),"0","٠"),"1","١"),"2","٢"),"3","٣"),"4","٤"),"5","٥"),"6","٦"),"7","٧"),"8","٨"),"9","٩"),$J21))*1</f>
        <v/>
      </c>
      <c r="M21" s="37">
        <f>IFERROR(L21/8,0)</f>
        <v/>
      </c>
      <c r="N21" s="23">
        <f>IF(AND(E21="مطابق",G21="مطابق",I21="مطابق",L21=8),"مطابق بالكامل","يحتاج مراجعة")</f>
        <v/>
      </c>
      <c r="O21" s="15" t="n"/>
    </row>
    <row r="23">
      <c r="A23" s="3" t="inlineStr">
        <is>
          <t>ملخص التحقق الآلي</t>
        </is>
      </c>
      <c r="B23" s="4" t="n"/>
      <c r="C23" s="4" t="n"/>
      <c r="D23" s="5" t="n"/>
    </row>
    <row r="24">
      <c r="A24" s="38" t="inlineStr">
        <is>
          <t>وثائق مطابقة بالكامل</t>
        </is>
      </c>
      <c r="B24" s="38">
        <f>COUNTIF(N4:N21,"مطابق بالكامل")&amp;" من 18"</f>
        <v/>
      </c>
    </row>
    <row r="25">
      <c r="A25" s="38" t="inlineStr">
        <is>
          <t>إجمالي الحقول المفحوصة</t>
        </is>
      </c>
      <c r="B25" s="38">
        <f>SUM(L4:L21)&amp;" حقلًا"</f>
        <v/>
      </c>
    </row>
    <row r="26">
      <c r="A26" s="38" t="inlineStr">
        <is>
          <t>نسبة التحقق الإجمالية</t>
        </is>
      </c>
      <c r="B26" s="39">
        <f>IFERROR(SUM(L4:L21)/(18*8),0)</f>
        <v/>
      </c>
    </row>
    <row r="27">
      <c r="A27" s="38" t="inlineStr">
        <is>
          <t>وثائق تحتاج مراجعة</t>
        </is>
      </c>
      <c r="B27" s="38">
        <f>COUNTIF(N4:N21,"يحتاج مراجعة")</f>
        <v/>
      </c>
    </row>
    <row r="29">
      <c r="A29" s="11" t="inlineStr">
        <is>
          <t>كيف تُقرأ: عمود «عدد الحقول المطابقة» يقارن ٨ حقول في السجل بسطر «بيانات التوصيف» المكتوب داخل الوثيقة نفسها، والمطابقة نصية حرفية.</t>
        </is>
      </c>
      <c r="B29" s="9" t="n"/>
      <c r="C29" s="9" t="n"/>
      <c r="D29" s="9" t="n"/>
      <c r="E29" s="9" t="n"/>
      <c r="F29" s="9" t="n"/>
      <c r="G29" s="9" t="n"/>
      <c r="H29" s="9" t="n"/>
      <c r="I29" s="9" t="n"/>
      <c r="J29" s="10" t="n"/>
    </row>
    <row r="30">
      <c r="A30" s="11" t="inlineStr">
        <is>
          <t>عمود «مراجعة بشرية» يبقى فارغًا للمراجع؛ لا يُعد الملف مُعتمدًا بمجرد نجاح التحقق الآلي.</t>
        </is>
      </c>
      <c r="B30" s="9" t="n"/>
      <c r="C30" s="9" t="n"/>
      <c r="D30" s="9" t="n"/>
      <c r="E30" s="9" t="n"/>
      <c r="F30" s="9" t="n"/>
      <c r="G30" s="9" t="n"/>
      <c r="H30" s="9" t="n"/>
      <c r="I30" s="9" t="n"/>
      <c r="J30" s="10" t="n"/>
    </row>
  </sheetData>
  <autoFilter ref="A3:O21"/>
  <mergeCells count="4">
    <mergeCell ref="A1:O1"/>
    <mergeCell ref="A23:D23"/>
    <mergeCell ref="A30:J30"/>
    <mergeCell ref="A29:J29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5"/>
  <sheetViews>
    <sheetView showGridLines="0" rightToLeft="1"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8" customWidth="1" min="3" max="3"/>
    <col width="18" customWidth="1" min="4" max="4"/>
    <col width="18" customWidth="1" min="5" max="5"/>
    <col width="20" customWidth="1" min="6" max="6"/>
  </cols>
  <sheetData>
    <row r="1">
      <c r="A1" s="1" t="inlineStr">
        <is>
          <t>مؤشرات محفظة الوثائق — ١٨ وثيقة موزعة على ثلاثة سيناريوهات</t>
        </is>
      </c>
      <c r="B1" s="9" t="n"/>
      <c r="C1" s="9" t="n"/>
      <c r="D1" s="9" t="n"/>
      <c r="E1" s="9" t="n"/>
      <c r="F1" s="10" t="n"/>
    </row>
    <row r="2">
      <c r="A2" s="40" t="inlineStr">
        <is>
          <t>الإجماليات محسوبة بمعادلات مرتبطة بالسجل الرئيسي وبدليل التصنيف</t>
        </is>
      </c>
      <c r="B2" s="9" t="n"/>
      <c r="C2" s="9" t="n"/>
      <c r="D2" s="9" t="n"/>
      <c r="E2" s="9" t="n"/>
      <c r="F2" s="10" t="n"/>
    </row>
    <row r="4" ht="22" customHeight="1">
      <c r="A4" s="41" t="inlineStr">
        <is>
          <t>إجمالي الوثائق</t>
        </is>
      </c>
      <c r="B4" s="41" t="inlineStr">
        <is>
          <t>تصنيفات رئيسية</t>
        </is>
      </c>
      <c r="C4" s="41" t="inlineStr">
        <is>
          <t>وثائق سرية أو مقيّدة</t>
        </is>
      </c>
      <c r="D4" s="41" t="inlineStr">
        <is>
          <t>إجمالي الصفحات</t>
        </is>
      </c>
      <c r="E4" s="41" t="inlineStr">
        <is>
          <t>نسبة التحقق الآلي</t>
        </is>
      </c>
    </row>
    <row r="5" ht="34" customHeight="1">
      <c r="A5" s="42">
        <f>COUNTA('السجل الرئيسي'!$A$4:$A$21)</f>
        <v/>
      </c>
      <c r="B5" s="42">
        <f>COUNTIF('دليل التصنيف'!$E$25:$E$30,"&gt;0")</f>
        <v/>
      </c>
      <c r="C5" s="42">
        <f>COUNTIF('السجل الرئيسي'!$N$4:$N$21,"سري")+COUNTIF('السجل الرئيسي'!$N$4:$N$21,"مقيّد")</f>
        <v/>
      </c>
      <c r="D5" s="42">
        <f>SUM('السجل الرئيسي'!$Q$4:$Q$21)</f>
        <v/>
      </c>
      <c r="E5" s="43">
        <f>'التحقق'!$B$26</f>
        <v/>
      </c>
    </row>
    <row r="8">
      <c r="A8" s="3" t="inlineStr">
        <is>
          <t>بيانات الرسوم البيانية (مرتبطة بالسجل)</t>
        </is>
      </c>
      <c r="B8" s="4" t="n"/>
      <c r="C8" s="4" t="n"/>
      <c r="D8" s="4" t="n"/>
      <c r="E8" s="4" t="n"/>
      <c r="F8" s="5" t="n"/>
    </row>
    <row r="9" ht="34" customHeight="1">
      <c r="A9" s="12" t="inlineStr">
        <is>
          <t>التصنيف الرئيسي</t>
        </is>
      </c>
      <c r="B9" s="12" t="inlineStr">
        <is>
          <t>عدد الوثائق</t>
        </is>
      </c>
      <c r="C9" s="12" t="inlineStr">
        <is>
          <t>درجة السرية</t>
        </is>
      </c>
      <c r="D9" s="12" t="inlineStr">
        <is>
          <t>عدد الوثائق</t>
        </is>
      </c>
      <c r="E9" s="12" t="inlineStr">
        <is>
          <t>السيناريو</t>
        </is>
      </c>
      <c r="F9" s="12" t="inlineStr">
        <is>
          <t>عدد الوثائق</t>
        </is>
      </c>
    </row>
    <row r="10">
      <c r="A10" s="7" t="inlineStr">
        <is>
          <t>تعاقدي</t>
        </is>
      </c>
      <c r="B10" s="21">
        <f>COUNTIF('السجل الرئيسي'!$H$4:$H$21,A10)</f>
        <v/>
      </c>
      <c r="C10" s="7" t="inlineStr">
        <is>
          <t>داخلي</t>
        </is>
      </c>
      <c r="D10" s="21">
        <f>COUNTIF('السجل الرئيسي'!$N$4:$N$21,C10)</f>
        <v/>
      </c>
      <c r="E10" s="7" t="inlineStr">
        <is>
          <t>السيناريو ١ — جهة حكومية</t>
        </is>
      </c>
      <c r="F10" s="21">
        <f>COUNTIF('السجل الرئيسي'!$B$4:$B$21,E10)</f>
        <v/>
      </c>
    </row>
    <row r="11">
      <c r="A11" s="16" t="inlineStr">
        <is>
          <t>إداري</t>
        </is>
      </c>
      <c r="B11" s="24">
        <f>COUNTIF('السجل الرئيسي'!$H$4:$H$21,A11)</f>
        <v/>
      </c>
      <c r="C11" s="16" t="inlineStr">
        <is>
          <t>سري</t>
        </is>
      </c>
      <c r="D11" s="24">
        <f>COUNTIF('السجل الرئيسي'!$N$4:$N$21,C11)</f>
        <v/>
      </c>
      <c r="E11" s="7" t="inlineStr">
        <is>
          <t>السيناريو ٢ — مشروع هندسي</t>
        </is>
      </c>
      <c r="F11" s="24">
        <f>COUNTIF('السجل الرئيسي'!$B$4:$B$21,E11)</f>
        <v/>
      </c>
    </row>
    <row r="12">
      <c r="A12" s="7" t="inlineStr">
        <is>
          <t>مالي</t>
        </is>
      </c>
      <c r="B12" s="21">
        <f>COUNTIF('السجل الرئيسي'!$H$4:$H$21,A12)</f>
        <v/>
      </c>
      <c r="C12" s="7" t="inlineStr">
        <is>
          <t>مقيّد</t>
        </is>
      </c>
      <c r="D12" s="21">
        <f>COUNTIF('السجل الرئيسي'!$N$4:$N$21,C12)</f>
        <v/>
      </c>
      <c r="E12" s="7" t="inlineStr">
        <is>
          <t>السيناريو ٣ — موارد بشرية وإدارية</t>
        </is>
      </c>
      <c r="F12" s="21">
        <f>COUNTIF('السجل الرئيسي'!$B$4:$B$21,E12)</f>
        <v/>
      </c>
    </row>
    <row r="13">
      <c r="A13" s="16" t="inlineStr">
        <is>
          <t>فني</t>
        </is>
      </c>
      <c r="B13" s="24">
        <f>COUNTIF('السجل الرئيسي'!$H$4:$H$21,A13)</f>
        <v/>
      </c>
      <c r="C13" s="16" t="inlineStr">
        <is>
          <t>عام</t>
        </is>
      </c>
      <c r="D13" s="24">
        <f>COUNTIF('السجل الرئيسي'!$N$4:$N$21,C13)</f>
        <v/>
      </c>
    </row>
    <row r="14">
      <c r="A14" s="7" t="inlineStr">
        <is>
          <t>تقارير</t>
        </is>
      </c>
      <c r="B14" s="21">
        <f>COUNTIF('السجل الرئيسي'!$H$4:$H$21,A14)</f>
        <v/>
      </c>
    </row>
    <row r="15">
      <c r="A15" s="16" t="inlineStr">
        <is>
          <t>موارد بشرية</t>
        </is>
      </c>
      <c r="B15" s="24">
        <f>COUNTIF('السجل الرئيسي'!$H$4:$H$21,A15)</f>
        <v/>
      </c>
    </row>
  </sheetData>
  <mergeCells count="3">
    <mergeCell ref="A8:F8"/>
    <mergeCell ref="A2:F2"/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rightToLeft="1" workbookViewId="0">
      <selection activeCell="A1" sqref="A1"/>
    </sheetView>
  </sheetViews>
  <sheetFormatPr baseColWidth="8" defaultRowHeight="15"/>
  <cols>
    <col width="32" customWidth="1" min="1" max="1"/>
    <col width="14" customWidth="1" min="2" max="2"/>
    <col width="18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مقارنة السيناريوهات الثلاثة — كل القيم محسوبة من السجل الرئيسي</t>
        </is>
      </c>
      <c r="B1" s="9" t="n"/>
      <c r="C1" s="9" t="n"/>
      <c r="D1" s="9" t="n"/>
      <c r="E1" s="9" t="n"/>
      <c r="F1" s="10" t="n"/>
    </row>
    <row r="3" ht="34" customHeight="1">
      <c r="A3" s="12" t="inlineStr">
        <is>
          <t>السيناريو</t>
        </is>
      </c>
      <c r="B3" s="12" t="inlineStr">
        <is>
          <t>عدد الوثائق</t>
        </is>
      </c>
      <c r="C3" s="12" t="inlineStr">
        <is>
          <t>سرية أو مقيّدة</t>
        </is>
      </c>
      <c r="D3" s="12" t="inlineStr">
        <is>
          <t>إجمالي الصفحات</t>
        </is>
      </c>
      <c r="E3" s="12" t="inlineStr">
        <is>
          <t>متوسط الصفحات</t>
        </is>
      </c>
      <c r="F3" s="12" t="inlineStr">
        <is>
          <t>النسبة من المحفظة</t>
        </is>
      </c>
    </row>
    <row r="4">
      <c r="A4" s="28" t="inlineStr">
        <is>
          <t>السيناريو ١ — جهة حكومية</t>
        </is>
      </c>
      <c r="B4" s="21">
        <f>COUNTIF('السجل الرئيسي'!$B$4:$B$21,$A4)</f>
        <v/>
      </c>
      <c r="C4" s="21">
        <f>COUNTIFS('السجل الرئيسي'!$B$4:$B$21,$A4,'السجل الرئيسي'!$N$4:$N$21,"سري")+COUNTIFS('السجل الرئيسي'!$B$4:$B$21,$A4,'السجل الرئيسي'!$N$4:$N$21,"مقيّد")</f>
        <v/>
      </c>
      <c r="D4" s="32">
        <f>SUMIF('السجل الرئيسي'!$B$4:$B$21,$A4,'السجل الرئيسي'!$Q$4:$Q$21)</f>
        <v/>
      </c>
      <c r="E4" s="44">
        <f>IFERROR(AVERAGEIF('السجل الرئيسي'!$B$4:$B$21,$A4,'السجل الرئيسي'!$Q$4:$Q$21),0)</f>
        <v/>
      </c>
      <c r="F4" s="22">
        <f>IFERROR(B4/SUM($B$4:$B$6),0)</f>
        <v/>
      </c>
    </row>
    <row r="5">
      <c r="A5" s="29" t="inlineStr">
        <is>
          <t>السيناريو ٢ — مشروع هندسي</t>
        </is>
      </c>
      <c r="B5" s="24">
        <f>COUNTIF('السجل الرئيسي'!$B$4:$B$21,$A5)</f>
        <v/>
      </c>
      <c r="C5" s="24">
        <f>COUNTIFS('السجل الرئيسي'!$B$4:$B$21,$A5,'السجل الرئيسي'!$N$4:$N$21,"سري")+COUNTIFS('السجل الرئيسي'!$B$4:$B$21,$A5,'السجل الرئيسي'!$N$4:$N$21,"مقيّد")</f>
        <v/>
      </c>
      <c r="D5" s="36">
        <f>SUMIF('السجل الرئيسي'!$B$4:$B$21,$A5,'السجل الرئيسي'!$Q$4:$Q$21)</f>
        <v/>
      </c>
      <c r="E5" s="45">
        <f>IFERROR(AVERAGEIF('السجل الرئيسي'!$B$4:$B$21,$A5,'السجل الرئيسي'!$Q$4:$Q$21),0)</f>
        <v/>
      </c>
      <c r="F5" s="25">
        <f>IFERROR(B5/SUM($B$4:$B$6),0)</f>
        <v/>
      </c>
    </row>
    <row r="6">
      <c r="A6" s="28" t="inlineStr">
        <is>
          <t>السيناريو ٣ — موارد بشرية وإدارية</t>
        </is>
      </c>
      <c r="B6" s="21">
        <f>COUNTIF('السجل الرئيسي'!$B$4:$B$21,$A6)</f>
        <v/>
      </c>
      <c r="C6" s="21">
        <f>COUNTIFS('السجل الرئيسي'!$B$4:$B$21,$A6,'السجل الرئيسي'!$N$4:$N$21,"سري")+COUNTIFS('السجل الرئيسي'!$B$4:$B$21,$A6,'السجل الرئيسي'!$N$4:$N$21,"مقيّد")</f>
        <v/>
      </c>
      <c r="D6" s="32">
        <f>SUMIF('السجل الرئيسي'!$B$4:$B$21,$A6,'السجل الرئيسي'!$Q$4:$Q$21)</f>
        <v/>
      </c>
      <c r="E6" s="44">
        <f>IFERROR(AVERAGEIF('السجل الرئيسي'!$B$4:$B$21,$A6,'السجل الرئيسي'!$Q$4:$Q$21),0)</f>
        <v/>
      </c>
      <c r="F6" s="22">
        <f>IFERROR(B6/SUM($B$4:$B$6),0)</f>
        <v/>
      </c>
    </row>
    <row r="7">
      <c r="A7" s="26" t="inlineStr">
        <is>
          <t>الإجمالي</t>
        </is>
      </c>
      <c r="B7" s="19">
        <f>SUM(B4:B6)</f>
        <v/>
      </c>
      <c r="C7" s="19">
        <f>SUM(C4:C6)</f>
        <v/>
      </c>
      <c r="D7" s="19">
        <f>SUM(D4:D6)</f>
        <v/>
      </c>
      <c r="E7" s="46">
        <f>IFERROR(D7/B7,0)</f>
        <v/>
      </c>
      <c r="F7" s="27">
        <f>SUM(F4:F6)</f>
        <v/>
      </c>
    </row>
    <row r="9">
      <c r="A9" s="11" t="inlineStr">
        <is>
          <t>قراءة سريعة: السيناريو الثاني يحمل أعلى حجم صفحات (٢٥ صفحة) بسبب جدول الكميات (١٢ صفحة)، والسيناريو الثالث أعلى تركيز للوثائق السرية (٤ من ٦).</t>
        </is>
      </c>
      <c r="B9" s="9" t="n"/>
      <c r="C9" s="9" t="n"/>
      <c r="D9" s="9" t="n"/>
      <c r="E9" s="9" t="n"/>
      <c r="F9" s="10" t="n"/>
    </row>
  </sheetData>
  <mergeCells count="2">
    <mergeCell ref="A1:F1"/>
    <mergeCell ref="A9:F9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3:F20"/>
  <sheetViews>
    <sheetView rightToLeft="1" workbookViewId="0">
      <selection activeCell="A1" sqref="A1"/>
    </sheetView>
  </sheetViews>
  <sheetFormatPr baseColWidth="8" defaultRowHeight="15"/>
  <cols>
    <col width="24" customWidth="1" min="1" max="1"/>
    <col width="20" customWidth="1" min="2" max="2"/>
    <col width="20" customWidth="1" min="3" max="3"/>
    <col width="24" customWidth="1" min="4" max="4"/>
    <col width="20" customWidth="1" min="5" max="5"/>
    <col width="30" customWidth="1" min="6" max="6"/>
  </cols>
  <sheetData>
    <row r="3" ht="34" customHeight="1">
      <c r="A3" s="12" t="inlineStr">
        <is>
          <t>صيغة الملف</t>
        </is>
      </c>
      <c r="B3" s="12" t="inlineStr">
        <is>
          <t>درجة السرية</t>
        </is>
      </c>
      <c r="C3" s="12" t="inlineStr">
        <is>
          <t>حالة الوثيقة</t>
        </is>
      </c>
      <c r="D3" s="12" t="inlineStr">
        <is>
          <t>مدة الاحتفاظ</t>
        </is>
      </c>
      <c r="E3" s="12" t="inlineStr">
        <is>
          <t>التصنيف الرئيسي</t>
        </is>
      </c>
      <c r="F3" s="12" t="inlineStr">
        <is>
          <t>التصنيف الفرعي</t>
        </is>
      </c>
    </row>
    <row r="4">
      <c r="A4" s="7" t="inlineStr">
        <is>
          <t>Word (docx)</t>
        </is>
      </c>
      <c r="B4" s="7" t="inlineStr">
        <is>
          <t>عام</t>
        </is>
      </c>
      <c r="C4" s="7" t="inlineStr">
        <is>
          <t>سارية</t>
        </is>
      </c>
      <c r="D4" s="7" t="inlineStr">
        <is>
          <t>٣ سنوات</t>
        </is>
      </c>
      <c r="E4" s="7" t="inlineStr">
        <is>
          <t>تعاقدي</t>
        </is>
      </c>
      <c r="F4" s="7" t="inlineStr">
        <is>
          <t>عقود خدمات</t>
        </is>
      </c>
    </row>
    <row r="5">
      <c r="A5" s="16" t="inlineStr">
        <is>
          <t>PDF</t>
        </is>
      </c>
      <c r="B5" s="16" t="inlineStr">
        <is>
          <t>داخلي</t>
        </is>
      </c>
      <c r="C5" s="16" t="inlineStr">
        <is>
          <t>سارٍ</t>
        </is>
      </c>
      <c r="D5" s="16" t="inlineStr">
        <is>
          <t>٥ سنوات</t>
        </is>
      </c>
      <c r="E5" s="16" t="inlineStr">
        <is>
          <t>إداري</t>
        </is>
      </c>
      <c r="F5" s="16" t="inlineStr">
        <is>
          <t>عقود عمل</t>
        </is>
      </c>
    </row>
    <row r="6">
      <c r="A6" s="7" t="inlineStr">
        <is>
          <t>Excel (xlsx)</t>
        </is>
      </c>
      <c r="B6" s="7" t="inlineStr">
        <is>
          <t>مقيّد</t>
        </is>
      </c>
      <c r="C6" s="7" t="inlineStr">
        <is>
          <t>معتمدة</t>
        </is>
      </c>
      <c r="D6" s="7" t="inlineStr">
        <is>
          <t>٧ سنوات</t>
        </is>
      </c>
      <c r="E6" s="7" t="inlineStr">
        <is>
          <t>مالي</t>
        </is>
      </c>
      <c r="F6" s="7" t="inlineStr">
        <is>
          <t>أوامر تغيير</t>
        </is>
      </c>
    </row>
    <row r="7">
      <c r="A7" s="16" t="inlineStr">
        <is>
          <t>صورة ممسوحة ضوئيًا</t>
        </is>
      </c>
      <c r="B7" s="16" t="inlineStr">
        <is>
          <t>سري</t>
        </is>
      </c>
      <c r="C7" s="16" t="inlineStr">
        <is>
          <t>معتمد</t>
        </is>
      </c>
      <c r="D7" s="16" t="inlineStr">
        <is>
          <t>١٠ سنوات</t>
        </is>
      </c>
      <c r="E7" s="16" t="inlineStr">
        <is>
          <t>فني</t>
        </is>
      </c>
      <c r="F7" s="16" t="inlineStr">
        <is>
          <t>مذكرات داخلية</t>
        </is>
      </c>
    </row>
    <row r="8">
      <c r="A8" s="7" t="inlineStr">
        <is>
          <t>نصي (txt)</t>
        </is>
      </c>
      <c r="C8" s="7" t="inlineStr">
        <is>
          <t>نافذ</t>
        </is>
      </c>
      <c r="D8" s="7" t="inlineStr">
        <is>
          <t>دائم</t>
        </is>
      </c>
      <c r="E8" s="7" t="inlineStr">
        <is>
          <t>تقارير</t>
        </is>
      </c>
      <c r="F8" s="7" t="inlineStr">
        <is>
          <t>محاضر اجتماعات</t>
        </is>
      </c>
    </row>
    <row r="9">
      <c r="C9" s="16" t="inlineStr">
        <is>
          <t>مكتملة</t>
        </is>
      </c>
      <c r="E9" s="16" t="inlineStr">
        <is>
          <t>موارد بشرية</t>
        </is>
      </c>
      <c r="F9" s="16" t="inlineStr">
        <is>
          <t>تعاميم</t>
        </is>
      </c>
    </row>
    <row r="10">
      <c r="C10" s="7" t="inlineStr">
        <is>
          <t>مكتمل</t>
        </is>
      </c>
      <c r="F10" s="7" t="inlineStr">
        <is>
          <t>قرارات</t>
        </is>
      </c>
    </row>
    <row r="11">
      <c r="C11" s="16" t="inlineStr">
        <is>
          <t>مغلق</t>
        </is>
      </c>
      <c r="F11" s="16" t="inlineStr">
        <is>
          <t>سياسات ولوائح</t>
        </is>
      </c>
    </row>
    <row r="12">
      <c r="C12" s="7" t="inlineStr">
        <is>
          <t>صادرة</t>
        </is>
      </c>
      <c r="F12" s="7" t="inlineStr">
        <is>
          <t>ضمانات بنكية</t>
        </is>
      </c>
    </row>
    <row r="13">
      <c r="C13" s="16" t="inlineStr">
        <is>
          <t>ناقص بيانات</t>
        </is>
      </c>
      <c r="F13" s="16" t="inlineStr">
        <is>
          <t>جداول كميات وتسعير</t>
        </is>
      </c>
    </row>
    <row r="14">
      <c r="F14" s="7" t="inlineStr">
        <is>
          <t>مستحقات نهاية الخدمة</t>
        </is>
      </c>
    </row>
    <row r="15">
      <c r="F15" s="16" t="inlineStr">
        <is>
          <t>مخططات معتمدة</t>
        </is>
      </c>
    </row>
    <row r="16">
      <c r="F16" s="7" t="inlineStr">
        <is>
          <t>مراسلات فنية</t>
        </is>
      </c>
    </row>
    <row r="17">
      <c r="F17" s="16" t="inlineStr">
        <is>
          <t>تقارير جودة</t>
        </is>
      </c>
    </row>
    <row r="18">
      <c r="F18" s="7" t="inlineStr">
        <is>
          <t>تقارير أداء</t>
        </is>
      </c>
    </row>
    <row r="19">
      <c r="F19" s="16" t="inlineStr">
        <is>
          <t>تقييم الأداء</t>
        </is>
      </c>
    </row>
    <row r="20">
      <c r="F20" s="7" t="inlineStr">
        <is>
          <t>شهادات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105"/>
  <sheetViews>
    <sheetView rightToLeft="1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24" customWidth="1" min="2" max="2"/>
    <col width="34" customWidth="1" min="3" max="3"/>
    <col width="12" customWidth="1" min="4" max="4"/>
    <col width="46" customWidth="1" min="5" max="5"/>
    <col width="18" customWidth="1" min="6" max="6"/>
    <col width="14" customWidth="1" min="7" max="7"/>
    <col width="14" customWidth="1" min="8" max="8"/>
    <col width="22" customWidth="1" min="9" max="9"/>
    <col width="32" customWidth="1" min="10" max="10"/>
    <col width="26" customWidth="1" min="11" max="11"/>
    <col width="14" customWidth="1" min="12" max="12"/>
    <col width="8" customWidth="1" min="13" max="13"/>
    <col width="11" customWidth="1" min="14" max="14"/>
    <col width="11" customWidth="1" min="15" max="15"/>
    <col width="13" customWidth="1" min="16" max="16"/>
    <col width="10" customWidth="1" min="17" max="17"/>
  </cols>
  <sheetData>
    <row r="1">
      <c r="A1" s="1" t="inlineStr">
        <is>
          <t>قالب فارغ — أضف صفًا لكل وثيقة حقيقية؛ التصنيف يُختار من القائمة المنسدلة فقط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  <c r="L1" s="9" t="n"/>
      <c r="M1" s="9" t="n"/>
      <c r="N1" s="9" t="n"/>
      <c r="O1" s="9" t="n"/>
      <c r="P1" s="9" t="n"/>
      <c r="Q1" s="10" t="n"/>
    </row>
    <row r="3" ht="34" customHeight="1">
      <c r="A3" s="12" t="inlineStr">
        <is>
          <t>رقم الوثيقة</t>
        </is>
      </c>
      <c r="B3" s="12" t="inlineStr">
        <is>
          <t>السيناريو</t>
        </is>
      </c>
      <c r="C3" s="12" t="inlineStr">
        <is>
          <t>اسم الملف</t>
        </is>
      </c>
      <c r="D3" s="12" t="inlineStr">
        <is>
          <t>صيغة الملف</t>
        </is>
      </c>
      <c r="E3" s="12" t="inlineStr">
        <is>
          <t>عنوان الوثيقة</t>
        </is>
      </c>
      <c r="F3" s="12" t="inlineStr">
        <is>
          <t>الرقم المرجعي</t>
        </is>
      </c>
      <c r="G3" s="12" t="inlineStr">
        <is>
          <t>نوع الوثيقة</t>
        </is>
      </c>
      <c r="H3" s="12" t="inlineStr">
        <is>
          <t>التصنيف الرئيسي</t>
        </is>
      </c>
      <c r="I3" s="12" t="inlineStr">
        <is>
          <t>التصنيف الفرعي</t>
        </is>
      </c>
      <c r="J3" s="12" t="inlineStr">
        <is>
          <t>الجهة المُصدِرة</t>
        </is>
      </c>
      <c r="K3" s="12" t="inlineStr">
        <is>
          <t>المُوجَّه إليه</t>
        </is>
      </c>
      <c r="L3" s="12" t="inlineStr">
        <is>
          <t>تاريخ الوثيقة</t>
        </is>
      </c>
      <c r="M3" s="12" t="inlineStr">
        <is>
          <t>السنة</t>
        </is>
      </c>
      <c r="N3" s="12" t="inlineStr">
        <is>
          <t>درجة السرية</t>
        </is>
      </c>
      <c r="O3" s="12" t="inlineStr">
        <is>
          <t>حالة الوثيقة</t>
        </is>
      </c>
      <c r="P3" s="12" t="inlineStr">
        <is>
          <t>مدة الاحتفاظ</t>
        </is>
      </c>
      <c r="Q3" s="12" t="inlineStr">
        <is>
          <t>عدد الصفحات</t>
        </is>
      </c>
    </row>
    <row r="4">
      <c r="A4" s="15" t="n"/>
      <c r="B4" s="16" t="n"/>
      <c r="C4" s="16" t="n"/>
      <c r="D4" s="15" t="n"/>
      <c r="E4" s="16" t="n"/>
      <c r="F4" s="16" t="n"/>
      <c r="G4" s="16" t="n"/>
      <c r="H4" s="16" t="n"/>
      <c r="I4" s="16" t="n"/>
      <c r="J4" s="16" t="n"/>
      <c r="K4" s="16" t="n"/>
      <c r="L4" s="15" t="n"/>
      <c r="M4" s="15" t="n"/>
      <c r="N4" s="15" t="n"/>
      <c r="O4" s="15" t="n"/>
      <c r="P4" s="15" t="n"/>
      <c r="Q4" s="15" t="n"/>
    </row>
    <row r="5">
      <c r="A5" s="13" t="n"/>
      <c r="B5" s="7" t="n"/>
      <c r="C5" s="7" t="n"/>
      <c r="D5" s="13" t="n"/>
      <c r="E5" s="7" t="n"/>
      <c r="F5" s="7" t="n"/>
      <c r="G5" s="7" t="n"/>
      <c r="H5" s="7" t="n"/>
      <c r="I5" s="7" t="n"/>
      <c r="J5" s="7" t="n"/>
      <c r="K5" s="7" t="n"/>
      <c r="L5" s="13" t="n"/>
      <c r="M5" s="13" t="n"/>
      <c r="N5" s="13" t="n"/>
      <c r="O5" s="13" t="n"/>
      <c r="P5" s="13" t="n"/>
      <c r="Q5" s="13" t="n"/>
    </row>
    <row r="6">
      <c r="A6" s="15" t="n"/>
      <c r="B6" s="16" t="n"/>
      <c r="C6" s="16" t="n"/>
      <c r="D6" s="15" t="n"/>
      <c r="E6" s="16" t="n"/>
      <c r="F6" s="16" t="n"/>
      <c r="G6" s="16" t="n"/>
      <c r="H6" s="16" t="n"/>
      <c r="I6" s="16" t="n"/>
      <c r="J6" s="16" t="n"/>
      <c r="K6" s="16" t="n"/>
      <c r="L6" s="15" t="n"/>
      <c r="M6" s="15" t="n"/>
      <c r="N6" s="15" t="n"/>
      <c r="O6" s="15" t="n"/>
      <c r="P6" s="15" t="n"/>
      <c r="Q6" s="15" t="n"/>
    </row>
    <row r="7">
      <c r="A7" s="13" t="n"/>
      <c r="B7" s="7" t="n"/>
      <c r="C7" s="7" t="n"/>
      <c r="D7" s="13" t="n"/>
      <c r="E7" s="7" t="n"/>
      <c r="F7" s="7" t="n"/>
      <c r="G7" s="7" t="n"/>
      <c r="H7" s="7" t="n"/>
      <c r="I7" s="7" t="n"/>
      <c r="J7" s="7" t="n"/>
      <c r="K7" s="7" t="n"/>
      <c r="L7" s="13" t="n"/>
      <c r="M7" s="13" t="n"/>
      <c r="N7" s="13" t="n"/>
      <c r="O7" s="13" t="n"/>
      <c r="P7" s="13" t="n"/>
      <c r="Q7" s="13" t="n"/>
    </row>
    <row r="8">
      <c r="A8" s="15" t="n"/>
      <c r="B8" s="16" t="n"/>
      <c r="C8" s="16" t="n"/>
      <c r="D8" s="15" t="n"/>
      <c r="E8" s="16" t="n"/>
      <c r="F8" s="16" t="n"/>
      <c r="G8" s="16" t="n"/>
      <c r="H8" s="16" t="n"/>
      <c r="I8" s="16" t="n"/>
      <c r="J8" s="16" t="n"/>
      <c r="K8" s="16" t="n"/>
      <c r="L8" s="15" t="n"/>
      <c r="M8" s="15" t="n"/>
      <c r="N8" s="15" t="n"/>
      <c r="O8" s="15" t="n"/>
      <c r="P8" s="15" t="n"/>
      <c r="Q8" s="15" t="n"/>
    </row>
    <row r="9">
      <c r="A9" s="13" t="n"/>
      <c r="B9" s="7" t="n"/>
      <c r="C9" s="7" t="n"/>
      <c r="D9" s="13" t="n"/>
      <c r="E9" s="7" t="n"/>
      <c r="F9" s="7" t="n"/>
      <c r="G9" s="7" t="n"/>
      <c r="H9" s="7" t="n"/>
      <c r="I9" s="7" t="n"/>
      <c r="J9" s="7" t="n"/>
      <c r="K9" s="7" t="n"/>
      <c r="L9" s="13" t="n"/>
      <c r="M9" s="13" t="n"/>
      <c r="N9" s="13" t="n"/>
      <c r="O9" s="13" t="n"/>
      <c r="P9" s="13" t="n"/>
      <c r="Q9" s="13" t="n"/>
    </row>
    <row r="10">
      <c r="A10" s="15" t="n"/>
      <c r="B10" s="16" t="n"/>
      <c r="C10" s="16" t="n"/>
      <c r="D10" s="15" t="n"/>
      <c r="E10" s="16" t="n"/>
      <c r="F10" s="16" t="n"/>
      <c r="G10" s="16" t="n"/>
      <c r="H10" s="16" t="n"/>
      <c r="I10" s="16" t="n"/>
      <c r="J10" s="16" t="n"/>
      <c r="K10" s="16" t="n"/>
      <c r="L10" s="15" t="n"/>
      <c r="M10" s="15" t="n"/>
      <c r="N10" s="15" t="n"/>
      <c r="O10" s="15" t="n"/>
      <c r="P10" s="15" t="n"/>
      <c r="Q10" s="15" t="n"/>
    </row>
    <row r="11">
      <c r="A11" s="13" t="n"/>
      <c r="B11" s="7" t="n"/>
      <c r="C11" s="7" t="n"/>
      <c r="D11" s="13" t="n"/>
      <c r="E11" s="7" t="n"/>
      <c r="F11" s="7" t="n"/>
      <c r="G11" s="7" t="n"/>
      <c r="H11" s="7" t="n"/>
      <c r="I11" s="7" t="n"/>
      <c r="J11" s="7" t="n"/>
      <c r="K11" s="7" t="n"/>
      <c r="L11" s="13" t="n"/>
      <c r="M11" s="13" t="n"/>
      <c r="N11" s="13" t="n"/>
      <c r="O11" s="13" t="n"/>
      <c r="P11" s="13" t="n"/>
      <c r="Q11" s="13" t="n"/>
    </row>
    <row r="12">
      <c r="A12" s="15" t="n"/>
      <c r="B12" s="16" t="n"/>
      <c r="C12" s="16" t="n"/>
      <c r="D12" s="15" t="n"/>
      <c r="E12" s="16" t="n"/>
      <c r="F12" s="16" t="n"/>
      <c r="G12" s="16" t="n"/>
      <c r="H12" s="16" t="n"/>
      <c r="I12" s="16" t="n"/>
      <c r="J12" s="16" t="n"/>
      <c r="K12" s="16" t="n"/>
      <c r="L12" s="15" t="n"/>
      <c r="M12" s="15" t="n"/>
      <c r="N12" s="15" t="n"/>
      <c r="O12" s="15" t="n"/>
      <c r="P12" s="15" t="n"/>
      <c r="Q12" s="15" t="n"/>
    </row>
    <row r="13">
      <c r="A13" s="13" t="n"/>
      <c r="B13" s="7" t="n"/>
      <c r="C13" s="7" t="n"/>
      <c r="D13" s="13" t="n"/>
      <c r="E13" s="7" t="n"/>
      <c r="F13" s="7" t="n"/>
      <c r="G13" s="7" t="n"/>
      <c r="H13" s="7" t="n"/>
      <c r="I13" s="7" t="n"/>
      <c r="J13" s="7" t="n"/>
      <c r="K13" s="7" t="n"/>
      <c r="L13" s="13" t="n"/>
      <c r="M13" s="13" t="n"/>
      <c r="N13" s="13" t="n"/>
      <c r="O13" s="13" t="n"/>
      <c r="P13" s="13" t="n"/>
      <c r="Q13" s="13" t="n"/>
    </row>
    <row r="14">
      <c r="A14" s="15" t="n"/>
      <c r="B14" s="16" t="n"/>
      <c r="C14" s="16" t="n"/>
      <c r="D14" s="15" t="n"/>
      <c r="E14" s="16" t="n"/>
      <c r="F14" s="16" t="n"/>
      <c r="G14" s="16" t="n"/>
      <c r="H14" s="16" t="n"/>
      <c r="I14" s="16" t="n"/>
      <c r="J14" s="16" t="n"/>
      <c r="K14" s="16" t="n"/>
      <c r="L14" s="15" t="n"/>
      <c r="M14" s="15" t="n"/>
      <c r="N14" s="15" t="n"/>
      <c r="O14" s="15" t="n"/>
      <c r="P14" s="15" t="n"/>
      <c r="Q14" s="15" t="n"/>
    </row>
    <row r="15">
      <c r="A15" s="13" t="n"/>
      <c r="B15" s="7" t="n"/>
      <c r="C15" s="7" t="n"/>
      <c r="D15" s="13" t="n"/>
      <c r="E15" s="7" t="n"/>
      <c r="F15" s="7" t="n"/>
      <c r="G15" s="7" t="n"/>
      <c r="H15" s="7" t="n"/>
      <c r="I15" s="7" t="n"/>
      <c r="J15" s="7" t="n"/>
      <c r="K15" s="7" t="n"/>
      <c r="L15" s="13" t="n"/>
      <c r="M15" s="13" t="n"/>
      <c r="N15" s="13" t="n"/>
      <c r="O15" s="13" t="n"/>
      <c r="P15" s="13" t="n"/>
      <c r="Q15" s="13" t="n"/>
    </row>
    <row r="16">
      <c r="A16" s="15" t="n"/>
      <c r="B16" s="16" t="n"/>
      <c r="C16" s="16" t="n"/>
      <c r="D16" s="15" t="n"/>
      <c r="E16" s="16" t="n"/>
      <c r="F16" s="16" t="n"/>
      <c r="G16" s="16" t="n"/>
      <c r="H16" s="16" t="n"/>
      <c r="I16" s="16" t="n"/>
      <c r="J16" s="16" t="n"/>
      <c r="K16" s="16" t="n"/>
      <c r="L16" s="15" t="n"/>
      <c r="M16" s="15" t="n"/>
      <c r="N16" s="15" t="n"/>
      <c r="O16" s="15" t="n"/>
      <c r="P16" s="15" t="n"/>
      <c r="Q16" s="15" t="n"/>
    </row>
    <row r="17">
      <c r="A17" s="13" t="n"/>
      <c r="B17" s="7" t="n"/>
      <c r="C17" s="7" t="n"/>
      <c r="D17" s="13" t="n"/>
      <c r="E17" s="7" t="n"/>
      <c r="F17" s="7" t="n"/>
      <c r="G17" s="7" t="n"/>
      <c r="H17" s="7" t="n"/>
      <c r="I17" s="7" t="n"/>
      <c r="J17" s="7" t="n"/>
      <c r="K17" s="7" t="n"/>
      <c r="L17" s="13" t="n"/>
      <c r="M17" s="13" t="n"/>
      <c r="N17" s="13" t="n"/>
      <c r="O17" s="13" t="n"/>
      <c r="P17" s="13" t="n"/>
      <c r="Q17" s="13" t="n"/>
    </row>
    <row r="18">
      <c r="A18" s="15" t="n"/>
      <c r="B18" s="16" t="n"/>
      <c r="C18" s="16" t="n"/>
      <c r="D18" s="15" t="n"/>
      <c r="E18" s="16" t="n"/>
      <c r="F18" s="16" t="n"/>
      <c r="G18" s="16" t="n"/>
      <c r="H18" s="16" t="n"/>
      <c r="I18" s="16" t="n"/>
      <c r="J18" s="16" t="n"/>
      <c r="K18" s="16" t="n"/>
      <c r="L18" s="15" t="n"/>
      <c r="M18" s="15" t="n"/>
      <c r="N18" s="15" t="n"/>
      <c r="O18" s="15" t="n"/>
      <c r="P18" s="15" t="n"/>
      <c r="Q18" s="15" t="n"/>
    </row>
    <row r="19">
      <c r="A19" s="13" t="n"/>
      <c r="B19" s="7" t="n"/>
      <c r="C19" s="7" t="n"/>
      <c r="D19" s="13" t="n"/>
      <c r="E19" s="7" t="n"/>
      <c r="F19" s="7" t="n"/>
      <c r="G19" s="7" t="n"/>
      <c r="H19" s="7" t="n"/>
      <c r="I19" s="7" t="n"/>
      <c r="J19" s="7" t="n"/>
      <c r="K19" s="7" t="n"/>
      <c r="L19" s="13" t="n"/>
      <c r="M19" s="13" t="n"/>
      <c r="N19" s="13" t="n"/>
      <c r="O19" s="13" t="n"/>
      <c r="P19" s="13" t="n"/>
      <c r="Q19" s="13" t="n"/>
    </row>
    <row r="20">
      <c r="A20" s="15" t="n"/>
      <c r="B20" s="16" t="n"/>
      <c r="C20" s="16" t="n"/>
      <c r="D20" s="15" t="n"/>
      <c r="E20" s="16" t="n"/>
      <c r="F20" s="16" t="n"/>
      <c r="G20" s="16" t="n"/>
      <c r="H20" s="16" t="n"/>
      <c r="I20" s="16" t="n"/>
      <c r="J20" s="16" t="n"/>
      <c r="K20" s="16" t="n"/>
      <c r="L20" s="15" t="n"/>
      <c r="M20" s="15" t="n"/>
      <c r="N20" s="15" t="n"/>
      <c r="O20" s="15" t="n"/>
      <c r="P20" s="15" t="n"/>
      <c r="Q20" s="15" t="n"/>
    </row>
    <row r="21">
      <c r="A21" s="13" t="n"/>
      <c r="B21" s="7" t="n"/>
      <c r="C21" s="7" t="n"/>
      <c r="D21" s="13" t="n"/>
      <c r="E21" s="7" t="n"/>
      <c r="F21" s="7" t="n"/>
      <c r="G21" s="7" t="n"/>
      <c r="H21" s="7" t="n"/>
      <c r="I21" s="7" t="n"/>
      <c r="J21" s="7" t="n"/>
      <c r="K21" s="7" t="n"/>
      <c r="L21" s="13" t="n"/>
      <c r="M21" s="13" t="n"/>
      <c r="N21" s="13" t="n"/>
      <c r="O21" s="13" t="n"/>
      <c r="P21" s="13" t="n"/>
      <c r="Q21" s="13" t="n"/>
    </row>
    <row r="22">
      <c r="A22" s="15" t="n"/>
      <c r="B22" s="16" t="n"/>
      <c r="C22" s="16" t="n"/>
      <c r="D22" s="15" t="n"/>
      <c r="E22" s="16" t="n"/>
      <c r="F22" s="16" t="n"/>
      <c r="G22" s="16" t="n"/>
      <c r="H22" s="16" t="n"/>
      <c r="I22" s="16" t="n"/>
      <c r="J22" s="16" t="n"/>
      <c r="K22" s="16" t="n"/>
      <c r="L22" s="15" t="n"/>
      <c r="M22" s="15" t="n"/>
      <c r="N22" s="15" t="n"/>
      <c r="O22" s="15" t="n"/>
      <c r="P22" s="15" t="n"/>
      <c r="Q22" s="15" t="n"/>
    </row>
    <row r="23">
      <c r="A23" s="13" t="n"/>
      <c r="B23" s="7" t="n"/>
      <c r="C23" s="7" t="n"/>
      <c r="D23" s="13" t="n"/>
      <c r="E23" s="7" t="n"/>
      <c r="F23" s="7" t="n"/>
      <c r="G23" s="7" t="n"/>
      <c r="H23" s="7" t="n"/>
      <c r="I23" s="7" t="n"/>
      <c r="J23" s="7" t="n"/>
      <c r="K23" s="7" t="n"/>
      <c r="L23" s="13" t="n"/>
      <c r="M23" s="13" t="n"/>
      <c r="N23" s="13" t="n"/>
      <c r="O23" s="13" t="n"/>
      <c r="P23" s="13" t="n"/>
      <c r="Q23" s="13" t="n"/>
    </row>
    <row r="24">
      <c r="A24" s="15" t="n"/>
      <c r="B24" s="16" t="n"/>
      <c r="C24" s="16" t="n"/>
      <c r="D24" s="15" t="n"/>
      <c r="E24" s="16" t="n"/>
      <c r="F24" s="16" t="n"/>
      <c r="G24" s="16" t="n"/>
      <c r="H24" s="16" t="n"/>
      <c r="I24" s="16" t="n"/>
      <c r="J24" s="16" t="n"/>
      <c r="K24" s="16" t="n"/>
      <c r="L24" s="15" t="n"/>
      <c r="M24" s="15" t="n"/>
      <c r="N24" s="15" t="n"/>
      <c r="O24" s="15" t="n"/>
      <c r="P24" s="15" t="n"/>
      <c r="Q24" s="15" t="n"/>
    </row>
    <row r="25">
      <c r="A25" s="13" t="n"/>
      <c r="B25" s="7" t="n"/>
      <c r="C25" s="7" t="n"/>
      <c r="D25" s="13" t="n"/>
      <c r="E25" s="7" t="n"/>
      <c r="F25" s="7" t="n"/>
      <c r="G25" s="7" t="n"/>
      <c r="H25" s="7" t="n"/>
      <c r="I25" s="7" t="n"/>
      <c r="J25" s="7" t="n"/>
      <c r="K25" s="7" t="n"/>
      <c r="L25" s="13" t="n"/>
      <c r="M25" s="13" t="n"/>
      <c r="N25" s="13" t="n"/>
      <c r="O25" s="13" t="n"/>
      <c r="P25" s="13" t="n"/>
      <c r="Q25" s="13" t="n"/>
    </row>
    <row r="26">
      <c r="A26" s="15" t="n"/>
      <c r="B26" s="16" t="n"/>
      <c r="C26" s="16" t="n"/>
      <c r="D26" s="15" t="n"/>
      <c r="E26" s="16" t="n"/>
      <c r="F26" s="16" t="n"/>
      <c r="G26" s="16" t="n"/>
      <c r="H26" s="16" t="n"/>
      <c r="I26" s="16" t="n"/>
      <c r="J26" s="16" t="n"/>
      <c r="K26" s="16" t="n"/>
      <c r="L26" s="15" t="n"/>
      <c r="M26" s="15" t="n"/>
      <c r="N26" s="15" t="n"/>
      <c r="O26" s="15" t="n"/>
      <c r="P26" s="15" t="n"/>
      <c r="Q26" s="15" t="n"/>
    </row>
    <row r="27">
      <c r="A27" s="13" t="n"/>
      <c r="B27" s="7" t="n"/>
      <c r="C27" s="7" t="n"/>
      <c r="D27" s="13" t="n"/>
      <c r="E27" s="7" t="n"/>
      <c r="F27" s="7" t="n"/>
      <c r="G27" s="7" t="n"/>
      <c r="H27" s="7" t="n"/>
      <c r="I27" s="7" t="n"/>
      <c r="J27" s="7" t="n"/>
      <c r="K27" s="7" t="n"/>
      <c r="L27" s="13" t="n"/>
      <c r="M27" s="13" t="n"/>
      <c r="N27" s="13" t="n"/>
      <c r="O27" s="13" t="n"/>
      <c r="P27" s="13" t="n"/>
      <c r="Q27" s="13" t="n"/>
    </row>
    <row r="28">
      <c r="A28" s="15" t="n"/>
      <c r="B28" s="16" t="n"/>
      <c r="C28" s="16" t="n"/>
      <c r="D28" s="15" t="n"/>
      <c r="E28" s="16" t="n"/>
      <c r="F28" s="16" t="n"/>
      <c r="G28" s="16" t="n"/>
      <c r="H28" s="16" t="n"/>
      <c r="I28" s="16" t="n"/>
      <c r="J28" s="16" t="n"/>
      <c r="K28" s="16" t="n"/>
      <c r="L28" s="15" t="n"/>
      <c r="M28" s="15" t="n"/>
      <c r="N28" s="15" t="n"/>
      <c r="O28" s="15" t="n"/>
      <c r="P28" s="15" t="n"/>
      <c r="Q28" s="15" t="n"/>
    </row>
    <row r="29">
      <c r="A29" s="13" t="n"/>
      <c r="B29" s="7" t="n"/>
      <c r="C29" s="7" t="n"/>
      <c r="D29" s="13" t="n"/>
      <c r="E29" s="7" t="n"/>
      <c r="F29" s="7" t="n"/>
      <c r="G29" s="7" t="n"/>
      <c r="H29" s="7" t="n"/>
      <c r="I29" s="7" t="n"/>
      <c r="J29" s="7" t="n"/>
      <c r="K29" s="7" t="n"/>
      <c r="L29" s="13" t="n"/>
      <c r="M29" s="13" t="n"/>
      <c r="N29" s="13" t="n"/>
      <c r="O29" s="13" t="n"/>
      <c r="P29" s="13" t="n"/>
      <c r="Q29" s="13" t="n"/>
    </row>
    <row r="30">
      <c r="A30" s="15" t="n"/>
      <c r="B30" s="16" t="n"/>
      <c r="C30" s="16" t="n"/>
      <c r="D30" s="15" t="n"/>
      <c r="E30" s="16" t="n"/>
      <c r="F30" s="16" t="n"/>
      <c r="G30" s="16" t="n"/>
      <c r="H30" s="16" t="n"/>
      <c r="I30" s="16" t="n"/>
      <c r="J30" s="16" t="n"/>
      <c r="K30" s="16" t="n"/>
      <c r="L30" s="15" t="n"/>
      <c r="M30" s="15" t="n"/>
      <c r="N30" s="15" t="n"/>
      <c r="O30" s="15" t="n"/>
      <c r="P30" s="15" t="n"/>
      <c r="Q30" s="15" t="n"/>
    </row>
    <row r="31">
      <c r="A31" s="13" t="n"/>
      <c r="B31" s="7" t="n"/>
      <c r="C31" s="7" t="n"/>
      <c r="D31" s="13" t="n"/>
      <c r="E31" s="7" t="n"/>
      <c r="F31" s="7" t="n"/>
      <c r="G31" s="7" t="n"/>
      <c r="H31" s="7" t="n"/>
      <c r="I31" s="7" t="n"/>
      <c r="J31" s="7" t="n"/>
      <c r="K31" s="7" t="n"/>
      <c r="L31" s="13" t="n"/>
      <c r="M31" s="13" t="n"/>
      <c r="N31" s="13" t="n"/>
      <c r="O31" s="13" t="n"/>
      <c r="P31" s="13" t="n"/>
      <c r="Q31" s="13" t="n"/>
    </row>
    <row r="32">
      <c r="A32" s="15" t="n"/>
      <c r="B32" s="16" t="n"/>
      <c r="C32" s="16" t="n"/>
      <c r="D32" s="15" t="n"/>
      <c r="E32" s="16" t="n"/>
      <c r="F32" s="16" t="n"/>
      <c r="G32" s="16" t="n"/>
      <c r="H32" s="16" t="n"/>
      <c r="I32" s="16" t="n"/>
      <c r="J32" s="16" t="n"/>
      <c r="K32" s="16" t="n"/>
      <c r="L32" s="15" t="n"/>
      <c r="M32" s="15" t="n"/>
      <c r="N32" s="15" t="n"/>
      <c r="O32" s="15" t="n"/>
      <c r="P32" s="15" t="n"/>
      <c r="Q32" s="15" t="n"/>
    </row>
    <row r="33">
      <c r="A33" s="13" t="n"/>
      <c r="B33" s="7" t="n"/>
      <c r="C33" s="7" t="n"/>
      <c r="D33" s="13" t="n"/>
      <c r="E33" s="7" t="n"/>
      <c r="F33" s="7" t="n"/>
      <c r="G33" s="7" t="n"/>
      <c r="H33" s="7" t="n"/>
      <c r="I33" s="7" t="n"/>
      <c r="J33" s="7" t="n"/>
      <c r="K33" s="7" t="n"/>
      <c r="L33" s="13" t="n"/>
      <c r="M33" s="13" t="n"/>
      <c r="N33" s="13" t="n"/>
      <c r="O33" s="13" t="n"/>
      <c r="P33" s="13" t="n"/>
      <c r="Q33" s="13" t="n"/>
    </row>
    <row r="34">
      <c r="A34" s="15" t="n"/>
      <c r="B34" s="16" t="n"/>
      <c r="C34" s="16" t="n"/>
      <c r="D34" s="15" t="n"/>
      <c r="E34" s="16" t="n"/>
      <c r="F34" s="16" t="n"/>
      <c r="G34" s="16" t="n"/>
      <c r="H34" s="16" t="n"/>
      <c r="I34" s="16" t="n"/>
      <c r="J34" s="16" t="n"/>
      <c r="K34" s="16" t="n"/>
      <c r="L34" s="15" t="n"/>
      <c r="M34" s="15" t="n"/>
      <c r="N34" s="15" t="n"/>
      <c r="O34" s="15" t="n"/>
      <c r="P34" s="15" t="n"/>
      <c r="Q34" s="15" t="n"/>
    </row>
    <row r="35">
      <c r="A35" s="13" t="n"/>
      <c r="B35" s="7" t="n"/>
      <c r="C35" s="7" t="n"/>
      <c r="D35" s="13" t="n"/>
      <c r="E35" s="7" t="n"/>
      <c r="F35" s="7" t="n"/>
      <c r="G35" s="7" t="n"/>
      <c r="H35" s="7" t="n"/>
      <c r="I35" s="7" t="n"/>
      <c r="J35" s="7" t="n"/>
      <c r="K35" s="7" t="n"/>
      <c r="L35" s="13" t="n"/>
      <c r="M35" s="13" t="n"/>
      <c r="N35" s="13" t="n"/>
      <c r="O35" s="13" t="n"/>
      <c r="P35" s="13" t="n"/>
      <c r="Q35" s="13" t="n"/>
    </row>
    <row r="36">
      <c r="A36" s="15" t="n"/>
      <c r="B36" s="16" t="n"/>
      <c r="C36" s="16" t="n"/>
      <c r="D36" s="15" t="n"/>
      <c r="E36" s="16" t="n"/>
      <c r="F36" s="16" t="n"/>
      <c r="G36" s="16" t="n"/>
      <c r="H36" s="16" t="n"/>
      <c r="I36" s="16" t="n"/>
      <c r="J36" s="16" t="n"/>
      <c r="K36" s="16" t="n"/>
      <c r="L36" s="15" t="n"/>
      <c r="M36" s="15" t="n"/>
      <c r="N36" s="15" t="n"/>
      <c r="O36" s="15" t="n"/>
      <c r="P36" s="15" t="n"/>
      <c r="Q36" s="15" t="n"/>
    </row>
    <row r="37">
      <c r="A37" s="13" t="n"/>
      <c r="B37" s="7" t="n"/>
      <c r="C37" s="7" t="n"/>
      <c r="D37" s="13" t="n"/>
      <c r="E37" s="7" t="n"/>
      <c r="F37" s="7" t="n"/>
      <c r="G37" s="7" t="n"/>
      <c r="H37" s="7" t="n"/>
      <c r="I37" s="7" t="n"/>
      <c r="J37" s="7" t="n"/>
      <c r="K37" s="7" t="n"/>
      <c r="L37" s="13" t="n"/>
      <c r="M37" s="13" t="n"/>
      <c r="N37" s="13" t="n"/>
      <c r="O37" s="13" t="n"/>
      <c r="P37" s="13" t="n"/>
      <c r="Q37" s="13" t="n"/>
    </row>
    <row r="38">
      <c r="A38" s="15" t="n"/>
      <c r="B38" s="16" t="n"/>
      <c r="C38" s="16" t="n"/>
      <c r="D38" s="15" t="n"/>
      <c r="E38" s="16" t="n"/>
      <c r="F38" s="16" t="n"/>
      <c r="G38" s="16" t="n"/>
      <c r="H38" s="16" t="n"/>
      <c r="I38" s="16" t="n"/>
      <c r="J38" s="16" t="n"/>
      <c r="K38" s="16" t="n"/>
      <c r="L38" s="15" t="n"/>
      <c r="M38" s="15" t="n"/>
      <c r="N38" s="15" t="n"/>
      <c r="O38" s="15" t="n"/>
      <c r="P38" s="15" t="n"/>
      <c r="Q38" s="15" t="n"/>
    </row>
    <row r="39">
      <c r="A39" s="13" t="n"/>
      <c r="B39" s="7" t="n"/>
      <c r="C39" s="7" t="n"/>
      <c r="D39" s="13" t="n"/>
      <c r="E39" s="7" t="n"/>
      <c r="F39" s="7" t="n"/>
      <c r="G39" s="7" t="n"/>
      <c r="H39" s="7" t="n"/>
      <c r="I39" s="7" t="n"/>
      <c r="J39" s="7" t="n"/>
      <c r="K39" s="7" t="n"/>
      <c r="L39" s="13" t="n"/>
      <c r="M39" s="13" t="n"/>
      <c r="N39" s="13" t="n"/>
      <c r="O39" s="13" t="n"/>
      <c r="P39" s="13" t="n"/>
      <c r="Q39" s="13" t="n"/>
    </row>
    <row r="40">
      <c r="A40" s="15" t="n"/>
      <c r="B40" s="16" t="n"/>
      <c r="C40" s="16" t="n"/>
      <c r="D40" s="15" t="n"/>
      <c r="E40" s="16" t="n"/>
      <c r="F40" s="16" t="n"/>
      <c r="G40" s="16" t="n"/>
      <c r="H40" s="16" t="n"/>
      <c r="I40" s="16" t="n"/>
      <c r="J40" s="16" t="n"/>
      <c r="K40" s="16" t="n"/>
      <c r="L40" s="15" t="n"/>
      <c r="M40" s="15" t="n"/>
      <c r="N40" s="15" t="n"/>
      <c r="O40" s="15" t="n"/>
      <c r="P40" s="15" t="n"/>
      <c r="Q40" s="15" t="n"/>
    </row>
    <row r="41">
      <c r="A41" s="13" t="n"/>
      <c r="B41" s="7" t="n"/>
      <c r="C41" s="7" t="n"/>
      <c r="D41" s="13" t="n"/>
      <c r="E41" s="7" t="n"/>
      <c r="F41" s="7" t="n"/>
      <c r="G41" s="7" t="n"/>
      <c r="H41" s="7" t="n"/>
      <c r="I41" s="7" t="n"/>
      <c r="J41" s="7" t="n"/>
      <c r="K41" s="7" t="n"/>
      <c r="L41" s="13" t="n"/>
      <c r="M41" s="13" t="n"/>
      <c r="N41" s="13" t="n"/>
      <c r="O41" s="13" t="n"/>
      <c r="P41" s="13" t="n"/>
      <c r="Q41" s="13" t="n"/>
    </row>
    <row r="42">
      <c r="A42" s="15" t="n"/>
      <c r="B42" s="16" t="n"/>
      <c r="C42" s="16" t="n"/>
      <c r="D42" s="15" t="n"/>
      <c r="E42" s="16" t="n"/>
      <c r="F42" s="16" t="n"/>
      <c r="G42" s="16" t="n"/>
      <c r="H42" s="16" t="n"/>
      <c r="I42" s="16" t="n"/>
      <c r="J42" s="16" t="n"/>
      <c r="K42" s="16" t="n"/>
      <c r="L42" s="15" t="n"/>
      <c r="M42" s="15" t="n"/>
      <c r="N42" s="15" t="n"/>
      <c r="O42" s="15" t="n"/>
      <c r="P42" s="15" t="n"/>
      <c r="Q42" s="15" t="n"/>
    </row>
    <row r="43">
      <c r="A43" s="13" t="n"/>
      <c r="B43" s="7" t="n"/>
      <c r="C43" s="7" t="n"/>
      <c r="D43" s="13" t="n"/>
      <c r="E43" s="7" t="n"/>
      <c r="F43" s="7" t="n"/>
      <c r="G43" s="7" t="n"/>
      <c r="H43" s="7" t="n"/>
      <c r="I43" s="7" t="n"/>
      <c r="J43" s="7" t="n"/>
      <c r="K43" s="7" t="n"/>
      <c r="L43" s="13" t="n"/>
      <c r="M43" s="13" t="n"/>
      <c r="N43" s="13" t="n"/>
      <c r="O43" s="13" t="n"/>
      <c r="P43" s="13" t="n"/>
      <c r="Q43" s="13" t="n"/>
    </row>
    <row r="44">
      <c r="A44" s="15" t="n"/>
      <c r="B44" s="16" t="n"/>
      <c r="C44" s="16" t="n"/>
      <c r="D44" s="15" t="n"/>
      <c r="E44" s="16" t="n"/>
      <c r="F44" s="16" t="n"/>
      <c r="G44" s="16" t="n"/>
      <c r="H44" s="16" t="n"/>
      <c r="I44" s="16" t="n"/>
      <c r="J44" s="16" t="n"/>
      <c r="K44" s="16" t="n"/>
      <c r="L44" s="15" t="n"/>
      <c r="M44" s="15" t="n"/>
      <c r="N44" s="15" t="n"/>
      <c r="O44" s="15" t="n"/>
      <c r="P44" s="15" t="n"/>
      <c r="Q44" s="15" t="n"/>
    </row>
    <row r="45">
      <c r="A45" s="13" t="n"/>
      <c r="B45" s="7" t="n"/>
      <c r="C45" s="7" t="n"/>
      <c r="D45" s="13" t="n"/>
      <c r="E45" s="7" t="n"/>
      <c r="F45" s="7" t="n"/>
      <c r="G45" s="7" t="n"/>
      <c r="H45" s="7" t="n"/>
      <c r="I45" s="7" t="n"/>
      <c r="J45" s="7" t="n"/>
      <c r="K45" s="7" t="n"/>
      <c r="L45" s="13" t="n"/>
      <c r="M45" s="13" t="n"/>
      <c r="N45" s="13" t="n"/>
      <c r="O45" s="13" t="n"/>
      <c r="P45" s="13" t="n"/>
      <c r="Q45" s="13" t="n"/>
    </row>
    <row r="46">
      <c r="A46" s="15" t="n"/>
      <c r="B46" s="16" t="n"/>
      <c r="C46" s="16" t="n"/>
      <c r="D46" s="15" t="n"/>
      <c r="E46" s="16" t="n"/>
      <c r="F46" s="16" t="n"/>
      <c r="G46" s="16" t="n"/>
      <c r="H46" s="16" t="n"/>
      <c r="I46" s="16" t="n"/>
      <c r="J46" s="16" t="n"/>
      <c r="K46" s="16" t="n"/>
      <c r="L46" s="15" t="n"/>
      <c r="M46" s="15" t="n"/>
      <c r="N46" s="15" t="n"/>
      <c r="O46" s="15" t="n"/>
      <c r="P46" s="15" t="n"/>
      <c r="Q46" s="15" t="n"/>
    </row>
    <row r="47">
      <c r="A47" s="13" t="n"/>
      <c r="B47" s="7" t="n"/>
      <c r="C47" s="7" t="n"/>
      <c r="D47" s="13" t="n"/>
      <c r="E47" s="7" t="n"/>
      <c r="F47" s="7" t="n"/>
      <c r="G47" s="7" t="n"/>
      <c r="H47" s="7" t="n"/>
      <c r="I47" s="7" t="n"/>
      <c r="J47" s="7" t="n"/>
      <c r="K47" s="7" t="n"/>
      <c r="L47" s="13" t="n"/>
      <c r="M47" s="13" t="n"/>
      <c r="N47" s="13" t="n"/>
      <c r="O47" s="13" t="n"/>
      <c r="P47" s="13" t="n"/>
      <c r="Q47" s="13" t="n"/>
    </row>
    <row r="48">
      <c r="A48" s="15" t="n"/>
      <c r="B48" s="16" t="n"/>
      <c r="C48" s="16" t="n"/>
      <c r="D48" s="15" t="n"/>
      <c r="E48" s="16" t="n"/>
      <c r="F48" s="16" t="n"/>
      <c r="G48" s="16" t="n"/>
      <c r="H48" s="16" t="n"/>
      <c r="I48" s="16" t="n"/>
      <c r="J48" s="16" t="n"/>
      <c r="K48" s="16" t="n"/>
      <c r="L48" s="15" t="n"/>
      <c r="M48" s="15" t="n"/>
      <c r="N48" s="15" t="n"/>
      <c r="O48" s="15" t="n"/>
      <c r="P48" s="15" t="n"/>
      <c r="Q48" s="15" t="n"/>
    </row>
    <row r="49">
      <c r="A49" s="13" t="n"/>
      <c r="B49" s="7" t="n"/>
      <c r="C49" s="7" t="n"/>
      <c r="D49" s="13" t="n"/>
      <c r="E49" s="7" t="n"/>
      <c r="F49" s="7" t="n"/>
      <c r="G49" s="7" t="n"/>
      <c r="H49" s="7" t="n"/>
      <c r="I49" s="7" t="n"/>
      <c r="J49" s="7" t="n"/>
      <c r="K49" s="7" t="n"/>
      <c r="L49" s="13" t="n"/>
      <c r="M49" s="13" t="n"/>
      <c r="N49" s="13" t="n"/>
      <c r="O49" s="13" t="n"/>
      <c r="P49" s="13" t="n"/>
      <c r="Q49" s="13" t="n"/>
    </row>
    <row r="50">
      <c r="A50" s="15" t="n"/>
      <c r="B50" s="16" t="n"/>
      <c r="C50" s="16" t="n"/>
      <c r="D50" s="15" t="n"/>
      <c r="E50" s="16" t="n"/>
      <c r="F50" s="16" t="n"/>
      <c r="G50" s="16" t="n"/>
      <c r="H50" s="16" t="n"/>
      <c r="I50" s="16" t="n"/>
      <c r="J50" s="16" t="n"/>
      <c r="K50" s="16" t="n"/>
      <c r="L50" s="15" t="n"/>
      <c r="M50" s="15" t="n"/>
      <c r="N50" s="15" t="n"/>
      <c r="O50" s="15" t="n"/>
      <c r="P50" s="15" t="n"/>
      <c r="Q50" s="15" t="n"/>
    </row>
    <row r="51">
      <c r="A51" s="13" t="n"/>
      <c r="B51" s="7" t="n"/>
      <c r="C51" s="7" t="n"/>
      <c r="D51" s="13" t="n"/>
      <c r="E51" s="7" t="n"/>
      <c r="F51" s="7" t="n"/>
      <c r="G51" s="7" t="n"/>
      <c r="H51" s="7" t="n"/>
      <c r="I51" s="7" t="n"/>
      <c r="J51" s="7" t="n"/>
      <c r="K51" s="7" t="n"/>
      <c r="L51" s="13" t="n"/>
      <c r="M51" s="13" t="n"/>
      <c r="N51" s="13" t="n"/>
      <c r="O51" s="13" t="n"/>
      <c r="P51" s="13" t="n"/>
      <c r="Q51" s="13" t="n"/>
    </row>
    <row r="52">
      <c r="A52" s="15" t="n"/>
      <c r="B52" s="16" t="n"/>
      <c r="C52" s="16" t="n"/>
      <c r="D52" s="15" t="n"/>
      <c r="E52" s="16" t="n"/>
      <c r="F52" s="16" t="n"/>
      <c r="G52" s="16" t="n"/>
      <c r="H52" s="16" t="n"/>
      <c r="I52" s="16" t="n"/>
      <c r="J52" s="16" t="n"/>
      <c r="K52" s="16" t="n"/>
      <c r="L52" s="15" t="n"/>
      <c r="M52" s="15" t="n"/>
      <c r="N52" s="15" t="n"/>
      <c r="O52" s="15" t="n"/>
      <c r="P52" s="15" t="n"/>
      <c r="Q52" s="15" t="n"/>
    </row>
    <row r="53">
      <c r="A53" s="13" t="n"/>
      <c r="B53" s="7" t="n"/>
      <c r="C53" s="7" t="n"/>
      <c r="D53" s="13" t="n"/>
      <c r="E53" s="7" t="n"/>
      <c r="F53" s="7" t="n"/>
      <c r="G53" s="7" t="n"/>
      <c r="H53" s="7" t="n"/>
      <c r="I53" s="7" t="n"/>
      <c r="J53" s="7" t="n"/>
      <c r="K53" s="7" t="n"/>
      <c r="L53" s="13" t="n"/>
      <c r="M53" s="13" t="n"/>
      <c r="N53" s="13" t="n"/>
      <c r="O53" s="13" t="n"/>
      <c r="P53" s="13" t="n"/>
      <c r="Q53" s="13" t="n"/>
    </row>
    <row r="54">
      <c r="A54" s="15" t="n"/>
      <c r="B54" s="16" t="n"/>
      <c r="C54" s="16" t="n"/>
      <c r="D54" s="15" t="n"/>
      <c r="E54" s="16" t="n"/>
      <c r="F54" s="16" t="n"/>
      <c r="G54" s="16" t="n"/>
      <c r="H54" s="16" t="n"/>
      <c r="I54" s="16" t="n"/>
      <c r="J54" s="16" t="n"/>
      <c r="K54" s="16" t="n"/>
      <c r="L54" s="15" t="n"/>
      <c r="M54" s="15" t="n"/>
      <c r="N54" s="15" t="n"/>
      <c r="O54" s="15" t="n"/>
      <c r="P54" s="15" t="n"/>
      <c r="Q54" s="15" t="n"/>
    </row>
    <row r="55">
      <c r="A55" s="13" t="n"/>
      <c r="B55" s="7" t="n"/>
      <c r="C55" s="7" t="n"/>
      <c r="D55" s="13" t="n"/>
      <c r="E55" s="7" t="n"/>
      <c r="F55" s="7" t="n"/>
      <c r="G55" s="7" t="n"/>
      <c r="H55" s="7" t="n"/>
      <c r="I55" s="7" t="n"/>
      <c r="J55" s="7" t="n"/>
      <c r="K55" s="7" t="n"/>
      <c r="L55" s="13" t="n"/>
      <c r="M55" s="13" t="n"/>
      <c r="N55" s="13" t="n"/>
      <c r="O55" s="13" t="n"/>
      <c r="P55" s="13" t="n"/>
      <c r="Q55" s="13" t="n"/>
    </row>
    <row r="56">
      <c r="A56" s="15" t="n"/>
      <c r="B56" s="16" t="n"/>
      <c r="C56" s="16" t="n"/>
      <c r="D56" s="15" t="n"/>
      <c r="E56" s="16" t="n"/>
      <c r="F56" s="16" t="n"/>
      <c r="G56" s="16" t="n"/>
      <c r="H56" s="16" t="n"/>
      <c r="I56" s="16" t="n"/>
      <c r="J56" s="16" t="n"/>
      <c r="K56" s="16" t="n"/>
      <c r="L56" s="15" t="n"/>
      <c r="M56" s="15" t="n"/>
      <c r="N56" s="15" t="n"/>
      <c r="O56" s="15" t="n"/>
      <c r="P56" s="15" t="n"/>
      <c r="Q56" s="15" t="n"/>
    </row>
    <row r="57">
      <c r="A57" s="13" t="n"/>
      <c r="B57" s="7" t="n"/>
      <c r="C57" s="7" t="n"/>
      <c r="D57" s="13" t="n"/>
      <c r="E57" s="7" t="n"/>
      <c r="F57" s="7" t="n"/>
      <c r="G57" s="7" t="n"/>
      <c r="H57" s="7" t="n"/>
      <c r="I57" s="7" t="n"/>
      <c r="J57" s="7" t="n"/>
      <c r="K57" s="7" t="n"/>
      <c r="L57" s="13" t="n"/>
      <c r="M57" s="13" t="n"/>
      <c r="N57" s="13" t="n"/>
      <c r="O57" s="13" t="n"/>
      <c r="P57" s="13" t="n"/>
      <c r="Q57" s="13" t="n"/>
    </row>
    <row r="58">
      <c r="A58" s="15" t="n"/>
      <c r="B58" s="16" t="n"/>
      <c r="C58" s="16" t="n"/>
      <c r="D58" s="15" t="n"/>
      <c r="E58" s="16" t="n"/>
      <c r="F58" s="16" t="n"/>
      <c r="G58" s="16" t="n"/>
      <c r="H58" s="16" t="n"/>
      <c r="I58" s="16" t="n"/>
      <c r="J58" s="16" t="n"/>
      <c r="K58" s="16" t="n"/>
      <c r="L58" s="15" t="n"/>
      <c r="M58" s="15" t="n"/>
      <c r="N58" s="15" t="n"/>
      <c r="O58" s="15" t="n"/>
      <c r="P58" s="15" t="n"/>
      <c r="Q58" s="15" t="n"/>
    </row>
    <row r="59">
      <c r="A59" s="13" t="n"/>
      <c r="B59" s="7" t="n"/>
      <c r="C59" s="7" t="n"/>
      <c r="D59" s="13" t="n"/>
      <c r="E59" s="7" t="n"/>
      <c r="F59" s="7" t="n"/>
      <c r="G59" s="7" t="n"/>
      <c r="H59" s="7" t="n"/>
      <c r="I59" s="7" t="n"/>
      <c r="J59" s="7" t="n"/>
      <c r="K59" s="7" t="n"/>
      <c r="L59" s="13" t="n"/>
      <c r="M59" s="13" t="n"/>
      <c r="N59" s="13" t="n"/>
      <c r="O59" s="13" t="n"/>
      <c r="P59" s="13" t="n"/>
      <c r="Q59" s="13" t="n"/>
    </row>
    <row r="60">
      <c r="A60" s="15" t="n"/>
      <c r="B60" s="16" t="n"/>
      <c r="C60" s="16" t="n"/>
      <c r="D60" s="15" t="n"/>
      <c r="E60" s="16" t="n"/>
      <c r="F60" s="16" t="n"/>
      <c r="G60" s="16" t="n"/>
      <c r="H60" s="16" t="n"/>
      <c r="I60" s="16" t="n"/>
      <c r="J60" s="16" t="n"/>
      <c r="K60" s="16" t="n"/>
      <c r="L60" s="15" t="n"/>
      <c r="M60" s="15" t="n"/>
      <c r="N60" s="15" t="n"/>
      <c r="O60" s="15" t="n"/>
      <c r="P60" s="15" t="n"/>
      <c r="Q60" s="15" t="n"/>
    </row>
    <row r="61">
      <c r="A61" s="13" t="n"/>
      <c r="B61" s="7" t="n"/>
      <c r="C61" s="7" t="n"/>
      <c r="D61" s="13" t="n"/>
      <c r="E61" s="7" t="n"/>
      <c r="F61" s="7" t="n"/>
      <c r="G61" s="7" t="n"/>
      <c r="H61" s="7" t="n"/>
      <c r="I61" s="7" t="n"/>
      <c r="J61" s="7" t="n"/>
      <c r="K61" s="7" t="n"/>
      <c r="L61" s="13" t="n"/>
      <c r="M61" s="13" t="n"/>
      <c r="N61" s="13" t="n"/>
      <c r="O61" s="13" t="n"/>
      <c r="P61" s="13" t="n"/>
      <c r="Q61" s="13" t="n"/>
    </row>
    <row r="62">
      <c r="A62" s="15" t="n"/>
      <c r="B62" s="16" t="n"/>
      <c r="C62" s="16" t="n"/>
      <c r="D62" s="15" t="n"/>
      <c r="E62" s="16" t="n"/>
      <c r="F62" s="16" t="n"/>
      <c r="G62" s="16" t="n"/>
      <c r="H62" s="16" t="n"/>
      <c r="I62" s="16" t="n"/>
      <c r="J62" s="16" t="n"/>
      <c r="K62" s="16" t="n"/>
      <c r="L62" s="15" t="n"/>
      <c r="M62" s="15" t="n"/>
      <c r="N62" s="15" t="n"/>
      <c r="O62" s="15" t="n"/>
      <c r="P62" s="15" t="n"/>
      <c r="Q62" s="15" t="n"/>
    </row>
    <row r="63">
      <c r="A63" s="13" t="n"/>
      <c r="B63" s="7" t="n"/>
      <c r="C63" s="7" t="n"/>
      <c r="D63" s="13" t="n"/>
      <c r="E63" s="7" t="n"/>
      <c r="F63" s="7" t="n"/>
      <c r="G63" s="7" t="n"/>
      <c r="H63" s="7" t="n"/>
      <c r="I63" s="7" t="n"/>
      <c r="J63" s="7" t="n"/>
      <c r="K63" s="7" t="n"/>
      <c r="L63" s="13" t="n"/>
      <c r="M63" s="13" t="n"/>
      <c r="N63" s="13" t="n"/>
      <c r="O63" s="13" t="n"/>
      <c r="P63" s="13" t="n"/>
      <c r="Q63" s="13" t="n"/>
    </row>
    <row r="64">
      <c r="A64" s="15" t="n"/>
      <c r="B64" s="16" t="n"/>
      <c r="C64" s="16" t="n"/>
      <c r="D64" s="15" t="n"/>
      <c r="E64" s="16" t="n"/>
      <c r="F64" s="16" t="n"/>
      <c r="G64" s="16" t="n"/>
      <c r="H64" s="16" t="n"/>
      <c r="I64" s="16" t="n"/>
      <c r="J64" s="16" t="n"/>
      <c r="K64" s="16" t="n"/>
      <c r="L64" s="15" t="n"/>
      <c r="M64" s="15" t="n"/>
      <c r="N64" s="15" t="n"/>
      <c r="O64" s="15" t="n"/>
      <c r="P64" s="15" t="n"/>
      <c r="Q64" s="15" t="n"/>
    </row>
    <row r="65">
      <c r="A65" s="13" t="n"/>
      <c r="B65" s="7" t="n"/>
      <c r="C65" s="7" t="n"/>
      <c r="D65" s="13" t="n"/>
      <c r="E65" s="7" t="n"/>
      <c r="F65" s="7" t="n"/>
      <c r="G65" s="7" t="n"/>
      <c r="H65" s="7" t="n"/>
      <c r="I65" s="7" t="n"/>
      <c r="J65" s="7" t="n"/>
      <c r="K65" s="7" t="n"/>
      <c r="L65" s="13" t="n"/>
      <c r="M65" s="13" t="n"/>
      <c r="N65" s="13" t="n"/>
      <c r="O65" s="13" t="n"/>
      <c r="P65" s="13" t="n"/>
      <c r="Q65" s="13" t="n"/>
    </row>
    <row r="66">
      <c r="A66" s="15" t="n"/>
      <c r="B66" s="16" t="n"/>
      <c r="C66" s="16" t="n"/>
      <c r="D66" s="15" t="n"/>
      <c r="E66" s="16" t="n"/>
      <c r="F66" s="16" t="n"/>
      <c r="G66" s="16" t="n"/>
      <c r="H66" s="16" t="n"/>
      <c r="I66" s="16" t="n"/>
      <c r="J66" s="16" t="n"/>
      <c r="K66" s="16" t="n"/>
      <c r="L66" s="15" t="n"/>
      <c r="M66" s="15" t="n"/>
      <c r="N66" s="15" t="n"/>
      <c r="O66" s="15" t="n"/>
      <c r="P66" s="15" t="n"/>
      <c r="Q66" s="15" t="n"/>
    </row>
    <row r="67">
      <c r="A67" s="13" t="n"/>
      <c r="B67" s="7" t="n"/>
      <c r="C67" s="7" t="n"/>
      <c r="D67" s="13" t="n"/>
      <c r="E67" s="7" t="n"/>
      <c r="F67" s="7" t="n"/>
      <c r="G67" s="7" t="n"/>
      <c r="H67" s="7" t="n"/>
      <c r="I67" s="7" t="n"/>
      <c r="J67" s="7" t="n"/>
      <c r="K67" s="7" t="n"/>
      <c r="L67" s="13" t="n"/>
      <c r="M67" s="13" t="n"/>
      <c r="N67" s="13" t="n"/>
      <c r="O67" s="13" t="n"/>
      <c r="P67" s="13" t="n"/>
      <c r="Q67" s="13" t="n"/>
    </row>
    <row r="68">
      <c r="A68" s="15" t="n"/>
      <c r="B68" s="16" t="n"/>
      <c r="C68" s="16" t="n"/>
      <c r="D68" s="15" t="n"/>
      <c r="E68" s="16" t="n"/>
      <c r="F68" s="16" t="n"/>
      <c r="G68" s="16" t="n"/>
      <c r="H68" s="16" t="n"/>
      <c r="I68" s="16" t="n"/>
      <c r="J68" s="16" t="n"/>
      <c r="K68" s="16" t="n"/>
      <c r="L68" s="15" t="n"/>
      <c r="M68" s="15" t="n"/>
      <c r="N68" s="15" t="n"/>
      <c r="O68" s="15" t="n"/>
      <c r="P68" s="15" t="n"/>
      <c r="Q68" s="15" t="n"/>
    </row>
    <row r="69">
      <c r="A69" s="13" t="n"/>
      <c r="B69" s="7" t="n"/>
      <c r="C69" s="7" t="n"/>
      <c r="D69" s="13" t="n"/>
      <c r="E69" s="7" t="n"/>
      <c r="F69" s="7" t="n"/>
      <c r="G69" s="7" t="n"/>
      <c r="H69" s="7" t="n"/>
      <c r="I69" s="7" t="n"/>
      <c r="J69" s="7" t="n"/>
      <c r="K69" s="7" t="n"/>
      <c r="L69" s="13" t="n"/>
      <c r="M69" s="13" t="n"/>
      <c r="N69" s="13" t="n"/>
      <c r="O69" s="13" t="n"/>
      <c r="P69" s="13" t="n"/>
      <c r="Q69" s="13" t="n"/>
    </row>
    <row r="70">
      <c r="A70" s="15" t="n"/>
      <c r="B70" s="16" t="n"/>
      <c r="C70" s="16" t="n"/>
      <c r="D70" s="15" t="n"/>
      <c r="E70" s="16" t="n"/>
      <c r="F70" s="16" t="n"/>
      <c r="G70" s="16" t="n"/>
      <c r="H70" s="16" t="n"/>
      <c r="I70" s="16" t="n"/>
      <c r="J70" s="16" t="n"/>
      <c r="K70" s="16" t="n"/>
      <c r="L70" s="15" t="n"/>
      <c r="M70" s="15" t="n"/>
      <c r="N70" s="15" t="n"/>
      <c r="O70" s="15" t="n"/>
      <c r="P70" s="15" t="n"/>
      <c r="Q70" s="15" t="n"/>
    </row>
    <row r="71">
      <c r="A71" s="13" t="n"/>
      <c r="B71" s="7" t="n"/>
      <c r="C71" s="7" t="n"/>
      <c r="D71" s="13" t="n"/>
      <c r="E71" s="7" t="n"/>
      <c r="F71" s="7" t="n"/>
      <c r="G71" s="7" t="n"/>
      <c r="H71" s="7" t="n"/>
      <c r="I71" s="7" t="n"/>
      <c r="J71" s="7" t="n"/>
      <c r="K71" s="7" t="n"/>
      <c r="L71" s="13" t="n"/>
      <c r="M71" s="13" t="n"/>
      <c r="N71" s="13" t="n"/>
      <c r="O71" s="13" t="n"/>
      <c r="P71" s="13" t="n"/>
      <c r="Q71" s="13" t="n"/>
    </row>
    <row r="72">
      <c r="A72" s="15" t="n"/>
      <c r="B72" s="16" t="n"/>
      <c r="C72" s="16" t="n"/>
      <c r="D72" s="15" t="n"/>
      <c r="E72" s="16" t="n"/>
      <c r="F72" s="16" t="n"/>
      <c r="G72" s="16" t="n"/>
      <c r="H72" s="16" t="n"/>
      <c r="I72" s="16" t="n"/>
      <c r="J72" s="16" t="n"/>
      <c r="K72" s="16" t="n"/>
      <c r="L72" s="15" t="n"/>
      <c r="M72" s="15" t="n"/>
      <c r="N72" s="15" t="n"/>
      <c r="O72" s="15" t="n"/>
      <c r="P72" s="15" t="n"/>
      <c r="Q72" s="15" t="n"/>
    </row>
    <row r="73">
      <c r="A73" s="13" t="n"/>
      <c r="B73" s="7" t="n"/>
      <c r="C73" s="7" t="n"/>
      <c r="D73" s="13" t="n"/>
      <c r="E73" s="7" t="n"/>
      <c r="F73" s="7" t="n"/>
      <c r="G73" s="7" t="n"/>
      <c r="H73" s="7" t="n"/>
      <c r="I73" s="7" t="n"/>
      <c r="J73" s="7" t="n"/>
      <c r="K73" s="7" t="n"/>
      <c r="L73" s="13" t="n"/>
      <c r="M73" s="13" t="n"/>
      <c r="N73" s="13" t="n"/>
      <c r="O73" s="13" t="n"/>
      <c r="P73" s="13" t="n"/>
      <c r="Q73" s="13" t="n"/>
    </row>
    <row r="74">
      <c r="A74" s="15" t="n"/>
      <c r="B74" s="16" t="n"/>
      <c r="C74" s="16" t="n"/>
      <c r="D74" s="15" t="n"/>
      <c r="E74" s="16" t="n"/>
      <c r="F74" s="16" t="n"/>
      <c r="G74" s="16" t="n"/>
      <c r="H74" s="16" t="n"/>
      <c r="I74" s="16" t="n"/>
      <c r="J74" s="16" t="n"/>
      <c r="K74" s="16" t="n"/>
      <c r="L74" s="15" t="n"/>
      <c r="M74" s="15" t="n"/>
      <c r="N74" s="15" t="n"/>
      <c r="O74" s="15" t="n"/>
      <c r="P74" s="15" t="n"/>
      <c r="Q74" s="15" t="n"/>
    </row>
    <row r="75">
      <c r="A75" s="13" t="n"/>
      <c r="B75" s="7" t="n"/>
      <c r="C75" s="7" t="n"/>
      <c r="D75" s="13" t="n"/>
      <c r="E75" s="7" t="n"/>
      <c r="F75" s="7" t="n"/>
      <c r="G75" s="7" t="n"/>
      <c r="H75" s="7" t="n"/>
      <c r="I75" s="7" t="n"/>
      <c r="J75" s="7" t="n"/>
      <c r="K75" s="7" t="n"/>
      <c r="L75" s="13" t="n"/>
      <c r="M75" s="13" t="n"/>
      <c r="N75" s="13" t="n"/>
      <c r="O75" s="13" t="n"/>
      <c r="P75" s="13" t="n"/>
      <c r="Q75" s="13" t="n"/>
    </row>
    <row r="76">
      <c r="A76" s="15" t="n"/>
      <c r="B76" s="16" t="n"/>
      <c r="C76" s="16" t="n"/>
      <c r="D76" s="15" t="n"/>
      <c r="E76" s="16" t="n"/>
      <c r="F76" s="16" t="n"/>
      <c r="G76" s="16" t="n"/>
      <c r="H76" s="16" t="n"/>
      <c r="I76" s="16" t="n"/>
      <c r="J76" s="16" t="n"/>
      <c r="K76" s="16" t="n"/>
      <c r="L76" s="15" t="n"/>
      <c r="M76" s="15" t="n"/>
      <c r="N76" s="15" t="n"/>
      <c r="O76" s="15" t="n"/>
      <c r="P76" s="15" t="n"/>
      <c r="Q76" s="15" t="n"/>
    </row>
    <row r="77">
      <c r="A77" s="13" t="n"/>
      <c r="B77" s="7" t="n"/>
      <c r="C77" s="7" t="n"/>
      <c r="D77" s="13" t="n"/>
      <c r="E77" s="7" t="n"/>
      <c r="F77" s="7" t="n"/>
      <c r="G77" s="7" t="n"/>
      <c r="H77" s="7" t="n"/>
      <c r="I77" s="7" t="n"/>
      <c r="J77" s="7" t="n"/>
      <c r="K77" s="7" t="n"/>
      <c r="L77" s="13" t="n"/>
      <c r="M77" s="13" t="n"/>
      <c r="N77" s="13" t="n"/>
      <c r="O77" s="13" t="n"/>
      <c r="P77" s="13" t="n"/>
      <c r="Q77" s="13" t="n"/>
    </row>
    <row r="78">
      <c r="A78" s="15" t="n"/>
      <c r="B78" s="16" t="n"/>
      <c r="C78" s="16" t="n"/>
      <c r="D78" s="15" t="n"/>
      <c r="E78" s="16" t="n"/>
      <c r="F78" s="16" t="n"/>
      <c r="G78" s="16" t="n"/>
      <c r="H78" s="16" t="n"/>
      <c r="I78" s="16" t="n"/>
      <c r="J78" s="16" t="n"/>
      <c r="K78" s="16" t="n"/>
      <c r="L78" s="15" t="n"/>
      <c r="M78" s="15" t="n"/>
      <c r="N78" s="15" t="n"/>
      <c r="O78" s="15" t="n"/>
      <c r="P78" s="15" t="n"/>
      <c r="Q78" s="15" t="n"/>
    </row>
    <row r="79">
      <c r="A79" s="13" t="n"/>
      <c r="B79" s="7" t="n"/>
      <c r="C79" s="7" t="n"/>
      <c r="D79" s="13" t="n"/>
      <c r="E79" s="7" t="n"/>
      <c r="F79" s="7" t="n"/>
      <c r="G79" s="7" t="n"/>
      <c r="H79" s="7" t="n"/>
      <c r="I79" s="7" t="n"/>
      <c r="J79" s="7" t="n"/>
      <c r="K79" s="7" t="n"/>
      <c r="L79" s="13" t="n"/>
      <c r="M79" s="13" t="n"/>
      <c r="N79" s="13" t="n"/>
      <c r="O79" s="13" t="n"/>
      <c r="P79" s="13" t="n"/>
      <c r="Q79" s="13" t="n"/>
    </row>
    <row r="80">
      <c r="A80" s="15" t="n"/>
      <c r="B80" s="16" t="n"/>
      <c r="C80" s="16" t="n"/>
      <c r="D80" s="15" t="n"/>
      <c r="E80" s="16" t="n"/>
      <c r="F80" s="16" t="n"/>
      <c r="G80" s="16" t="n"/>
      <c r="H80" s="16" t="n"/>
      <c r="I80" s="16" t="n"/>
      <c r="J80" s="16" t="n"/>
      <c r="K80" s="16" t="n"/>
      <c r="L80" s="15" t="n"/>
      <c r="M80" s="15" t="n"/>
      <c r="N80" s="15" t="n"/>
      <c r="O80" s="15" t="n"/>
      <c r="P80" s="15" t="n"/>
      <c r="Q80" s="15" t="n"/>
    </row>
    <row r="81">
      <c r="A81" s="13" t="n"/>
      <c r="B81" s="7" t="n"/>
      <c r="C81" s="7" t="n"/>
      <c r="D81" s="13" t="n"/>
      <c r="E81" s="7" t="n"/>
      <c r="F81" s="7" t="n"/>
      <c r="G81" s="7" t="n"/>
      <c r="H81" s="7" t="n"/>
      <c r="I81" s="7" t="n"/>
      <c r="J81" s="7" t="n"/>
      <c r="K81" s="7" t="n"/>
      <c r="L81" s="13" t="n"/>
      <c r="M81" s="13" t="n"/>
      <c r="N81" s="13" t="n"/>
      <c r="O81" s="13" t="n"/>
      <c r="P81" s="13" t="n"/>
      <c r="Q81" s="13" t="n"/>
    </row>
    <row r="82">
      <c r="A82" s="15" t="n"/>
      <c r="B82" s="16" t="n"/>
      <c r="C82" s="16" t="n"/>
      <c r="D82" s="15" t="n"/>
      <c r="E82" s="16" t="n"/>
      <c r="F82" s="16" t="n"/>
      <c r="G82" s="16" t="n"/>
      <c r="H82" s="16" t="n"/>
      <c r="I82" s="16" t="n"/>
      <c r="J82" s="16" t="n"/>
      <c r="K82" s="16" t="n"/>
      <c r="L82" s="15" t="n"/>
      <c r="M82" s="15" t="n"/>
      <c r="N82" s="15" t="n"/>
      <c r="O82" s="15" t="n"/>
      <c r="P82" s="15" t="n"/>
      <c r="Q82" s="15" t="n"/>
    </row>
    <row r="83">
      <c r="A83" s="13" t="n"/>
      <c r="B83" s="7" t="n"/>
      <c r="C83" s="7" t="n"/>
      <c r="D83" s="13" t="n"/>
      <c r="E83" s="7" t="n"/>
      <c r="F83" s="7" t="n"/>
      <c r="G83" s="7" t="n"/>
      <c r="H83" s="7" t="n"/>
      <c r="I83" s="7" t="n"/>
      <c r="J83" s="7" t="n"/>
      <c r="K83" s="7" t="n"/>
      <c r="L83" s="13" t="n"/>
      <c r="M83" s="13" t="n"/>
      <c r="N83" s="13" t="n"/>
      <c r="O83" s="13" t="n"/>
      <c r="P83" s="13" t="n"/>
      <c r="Q83" s="13" t="n"/>
    </row>
    <row r="84">
      <c r="A84" s="15" t="n"/>
      <c r="B84" s="16" t="n"/>
      <c r="C84" s="16" t="n"/>
      <c r="D84" s="15" t="n"/>
      <c r="E84" s="16" t="n"/>
      <c r="F84" s="16" t="n"/>
      <c r="G84" s="16" t="n"/>
      <c r="H84" s="16" t="n"/>
      <c r="I84" s="16" t="n"/>
      <c r="J84" s="16" t="n"/>
      <c r="K84" s="16" t="n"/>
      <c r="L84" s="15" t="n"/>
      <c r="M84" s="15" t="n"/>
      <c r="N84" s="15" t="n"/>
      <c r="O84" s="15" t="n"/>
      <c r="P84" s="15" t="n"/>
      <c r="Q84" s="15" t="n"/>
    </row>
    <row r="85">
      <c r="A85" s="13" t="n"/>
      <c r="B85" s="7" t="n"/>
      <c r="C85" s="7" t="n"/>
      <c r="D85" s="13" t="n"/>
      <c r="E85" s="7" t="n"/>
      <c r="F85" s="7" t="n"/>
      <c r="G85" s="7" t="n"/>
      <c r="H85" s="7" t="n"/>
      <c r="I85" s="7" t="n"/>
      <c r="J85" s="7" t="n"/>
      <c r="K85" s="7" t="n"/>
      <c r="L85" s="13" t="n"/>
      <c r="M85" s="13" t="n"/>
      <c r="N85" s="13" t="n"/>
      <c r="O85" s="13" t="n"/>
      <c r="P85" s="13" t="n"/>
      <c r="Q85" s="13" t="n"/>
    </row>
    <row r="86">
      <c r="A86" s="15" t="n"/>
      <c r="B86" s="16" t="n"/>
      <c r="C86" s="16" t="n"/>
      <c r="D86" s="15" t="n"/>
      <c r="E86" s="16" t="n"/>
      <c r="F86" s="16" t="n"/>
      <c r="G86" s="16" t="n"/>
      <c r="H86" s="16" t="n"/>
      <c r="I86" s="16" t="n"/>
      <c r="J86" s="16" t="n"/>
      <c r="K86" s="16" t="n"/>
      <c r="L86" s="15" t="n"/>
      <c r="M86" s="15" t="n"/>
      <c r="N86" s="15" t="n"/>
      <c r="O86" s="15" t="n"/>
      <c r="P86" s="15" t="n"/>
      <c r="Q86" s="15" t="n"/>
    </row>
    <row r="87">
      <c r="A87" s="13" t="n"/>
      <c r="B87" s="7" t="n"/>
      <c r="C87" s="7" t="n"/>
      <c r="D87" s="13" t="n"/>
      <c r="E87" s="7" t="n"/>
      <c r="F87" s="7" t="n"/>
      <c r="G87" s="7" t="n"/>
      <c r="H87" s="7" t="n"/>
      <c r="I87" s="7" t="n"/>
      <c r="J87" s="7" t="n"/>
      <c r="K87" s="7" t="n"/>
      <c r="L87" s="13" t="n"/>
      <c r="M87" s="13" t="n"/>
      <c r="N87" s="13" t="n"/>
      <c r="O87" s="13" t="n"/>
      <c r="P87" s="13" t="n"/>
      <c r="Q87" s="13" t="n"/>
    </row>
    <row r="88">
      <c r="A88" s="15" t="n"/>
      <c r="B88" s="16" t="n"/>
      <c r="C88" s="16" t="n"/>
      <c r="D88" s="15" t="n"/>
      <c r="E88" s="16" t="n"/>
      <c r="F88" s="16" t="n"/>
      <c r="G88" s="16" t="n"/>
      <c r="H88" s="16" t="n"/>
      <c r="I88" s="16" t="n"/>
      <c r="J88" s="16" t="n"/>
      <c r="K88" s="16" t="n"/>
      <c r="L88" s="15" t="n"/>
      <c r="M88" s="15" t="n"/>
      <c r="N88" s="15" t="n"/>
      <c r="O88" s="15" t="n"/>
      <c r="P88" s="15" t="n"/>
      <c r="Q88" s="15" t="n"/>
    </row>
    <row r="89">
      <c r="A89" s="13" t="n"/>
      <c r="B89" s="7" t="n"/>
      <c r="C89" s="7" t="n"/>
      <c r="D89" s="13" t="n"/>
      <c r="E89" s="7" t="n"/>
      <c r="F89" s="7" t="n"/>
      <c r="G89" s="7" t="n"/>
      <c r="H89" s="7" t="n"/>
      <c r="I89" s="7" t="n"/>
      <c r="J89" s="7" t="n"/>
      <c r="K89" s="7" t="n"/>
      <c r="L89" s="13" t="n"/>
      <c r="M89" s="13" t="n"/>
      <c r="N89" s="13" t="n"/>
      <c r="O89" s="13" t="n"/>
      <c r="P89" s="13" t="n"/>
      <c r="Q89" s="13" t="n"/>
    </row>
    <row r="90">
      <c r="A90" s="15" t="n"/>
      <c r="B90" s="16" t="n"/>
      <c r="C90" s="16" t="n"/>
      <c r="D90" s="15" t="n"/>
      <c r="E90" s="16" t="n"/>
      <c r="F90" s="16" t="n"/>
      <c r="G90" s="16" t="n"/>
      <c r="H90" s="16" t="n"/>
      <c r="I90" s="16" t="n"/>
      <c r="J90" s="16" t="n"/>
      <c r="K90" s="16" t="n"/>
      <c r="L90" s="15" t="n"/>
      <c r="M90" s="15" t="n"/>
      <c r="N90" s="15" t="n"/>
      <c r="O90" s="15" t="n"/>
      <c r="P90" s="15" t="n"/>
      <c r="Q90" s="15" t="n"/>
    </row>
    <row r="91">
      <c r="A91" s="13" t="n"/>
      <c r="B91" s="7" t="n"/>
      <c r="C91" s="7" t="n"/>
      <c r="D91" s="13" t="n"/>
      <c r="E91" s="7" t="n"/>
      <c r="F91" s="7" t="n"/>
      <c r="G91" s="7" t="n"/>
      <c r="H91" s="7" t="n"/>
      <c r="I91" s="7" t="n"/>
      <c r="J91" s="7" t="n"/>
      <c r="K91" s="7" t="n"/>
      <c r="L91" s="13" t="n"/>
      <c r="M91" s="13" t="n"/>
      <c r="N91" s="13" t="n"/>
      <c r="O91" s="13" t="n"/>
      <c r="P91" s="13" t="n"/>
      <c r="Q91" s="13" t="n"/>
    </row>
    <row r="92">
      <c r="A92" s="15" t="n"/>
      <c r="B92" s="16" t="n"/>
      <c r="C92" s="16" t="n"/>
      <c r="D92" s="15" t="n"/>
      <c r="E92" s="16" t="n"/>
      <c r="F92" s="16" t="n"/>
      <c r="G92" s="16" t="n"/>
      <c r="H92" s="16" t="n"/>
      <c r="I92" s="16" t="n"/>
      <c r="J92" s="16" t="n"/>
      <c r="K92" s="16" t="n"/>
      <c r="L92" s="15" t="n"/>
      <c r="M92" s="15" t="n"/>
      <c r="N92" s="15" t="n"/>
      <c r="O92" s="15" t="n"/>
      <c r="P92" s="15" t="n"/>
      <c r="Q92" s="15" t="n"/>
    </row>
    <row r="93">
      <c r="A93" s="13" t="n"/>
      <c r="B93" s="7" t="n"/>
      <c r="C93" s="7" t="n"/>
      <c r="D93" s="13" t="n"/>
      <c r="E93" s="7" t="n"/>
      <c r="F93" s="7" t="n"/>
      <c r="G93" s="7" t="n"/>
      <c r="H93" s="7" t="n"/>
      <c r="I93" s="7" t="n"/>
      <c r="J93" s="7" t="n"/>
      <c r="K93" s="7" t="n"/>
      <c r="L93" s="13" t="n"/>
      <c r="M93" s="13" t="n"/>
      <c r="N93" s="13" t="n"/>
      <c r="O93" s="13" t="n"/>
      <c r="P93" s="13" t="n"/>
      <c r="Q93" s="13" t="n"/>
    </row>
    <row r="94">
      <c r="A94" s="15" t="n"/>
      <c r="B94" s="16" t="n"/>
      <c r="C94" s="16" t="n"/>
      <c r="D94" s="15" t="n"/>
      <c r="E94" s="16" t="n"/>
      <c r="F94" s="16" t="n"/>
      <c r="G94" s="16" t="n"/>
      <c r="H94" s="16" t="n"/>
      <c r="I94" s="16" t="n"/>
      <c r="J94" s="16" t="n"/>
      <c r="K94" s="16" t="n"/>
      <c r="L94" s="15" t="n"/>
      <c r="M94" s="15" t="n"/>
      <c r="N94" s="15" t="n"/>
      <c r="O94" s="15" t="n"/>
      <c r="P94" s="15" t="n"/>
      <c r="Q94" s="15" t="n"/>
    </row>
    <row r="95">
      <c r="A95" s="13" t="n"/>
      <c r="B95" s="7" t="n"/>
      <c r="C95" s="7" t="n"/>
      <c r="D95" s="13" t="n"/>
      <c r="E95" s="7" t="n"/>
      <c r="F95" s="7" t="n"/>
      <c r="G95" s="7" t="n"/>
      <c r="H95" s="7" t="n"/>
      <c r="I95" s="7" t="n"/>
      <c r="J95" s="7" t="n"/>
      <c r="K95" s="7" t="n"/>
      <c r="L95" s="13" t="n"/>
      <c r="M95" s="13" t="n"/>
      <c r="N95" s="13" t="n"/>
      <c r="O95" s="13" t="n"/>
      <c r="P95" s="13" t="n"/>
      <c r="Q95" s="13" t="n"/>
    </row>
    <row r="96">
      <c r="A96" s="15" t="n"/>
      <c r="B96" s="16" t="n"/>
      <c r="C96" s="16" t="n"/>
      <c r="D96" s="15" t="n"/>
      <c r="E96" s="16" t="n"/>
      <c r="F96" s="16" t="n"/>
      <c r="G96" s="16" t="n"/>
      <c r="H96" s="16" t="n"/>
      <c r="I96" s="16" t="n"/>
      <c r="J96" s="16" t="n"/>
      <c r="K96" s="16" t="n"/>
      <c r="L96" s="15" t="n"/>
      <c r="M96" s="15" t="n"/>
      <c r="N96" s="15" t="n"/>
      <c r="O96" s="15" t="n"/>
      <c r="P96" s="15" t="n"/>
      <c r="Q96" s="15" t="n"/>
    </row>
    <row r="97">
      <c r="A97" s="13" t="n"/>
      <c r="B97" s="7" t="n"/>
      <c r="C97" s="7" t="n"/>
      <c r="D97" s="13" t="n"/>
      <c r="E97" s="7" t="n"/>
      <c r="F97" s="7" t="n"/>
      <c r="G97" s="7" t="n"/>
      <c r="H97" s="7" t="n"/>
      <c r="I97" s="7" t="n"/>
      <c r="J97" s="7" t="n"/>
      <c r="K97" s="7" t="n"/>
      <c r="L97" s="13" t="n"/>
      <c r="M97" s="13" t="n"/>
      <c r="N97" s="13" t="n"/>
      <c r="O97" s="13" t="n"/>
      <c r="P97" s="13" t="n"/>
      <c r="Q97" s="13" t="n"/>
    </row>
    <row r="98">
      <c r="A98" s="15" t="n"/>
      <c r="B98" s="16" t="n"/>
      <c r="C98" s="16" t="n"/>
      <c r="D98" s="15" t="n"/>
      <c r="E98" s="16" t="n"/>
      <c r="F98" s="16" t="n"/>
      <c r="G98" s="16" t="n"/>
      <c r="H98" s="16" t="n"/>
      <c r="I98" s="16" t="n"/>
      <c r="J98" s="16" t="n"/>
      <c r="K98" s="16" t="n"/>
      <c r="L98" s="15" t="n"/>
      <c r="M98" s="15" t="n"/>
      <c r="N98" s="15" t="n"/>
      <c r="O98" s="15" t="n"/>
      <c r="P98" s="15" t="n"/>
      <c r="Q98" s="15" t="n"/>
    </row>
    <row r="99">
      <c r="A99" s="13" t="n"/>
      <c r="B99" s="7" t="n"/>
      <c r="C99" s="7" t="n"/>
      <c r="D99" s="13" t="n"/>
      <c r="E99" s="7" t="n"/>
      <c r="F99" s="7" t="n"/>
      <c r="G99" s="7" t="n"/>
      <c r="H99" s="7" t="n"/>
      <c r="I99" s="7" t="n"/>
      <c r="J99" s="7" t="n"/>
      <c r="K99" s="7" t="n"/>
      <c r="L99" s="13" t="n"/>
      <c r="M99" s="13" t="n"/>
      <c r="N99" s="13" t="n"/>
      <c r="O99" s="13" t="n"/>
      <c r="P99" s="13" t="n"/>
      <c r="Q99" s="13" t="n"/>
    </row>
    <row r="100">
      <c r="A100" s="15" t="n"/>
      <c r="B100" s="16" t="n"/>
      <c r="C100" s="16" t="n"/>
      <c r="D100" s="15" t="n"/>
      <c r="E100" s="16" t="n"/>
      <c r="F100" s="16" t="n"/>
      <c r="G100" s="16" t="n"/>
      <c r="H100" s="16" t="n"/>
      <c r="I100" s="16" t="n"/>
      <c r="J100" s="16" t="n"/>
      <c r="K100" s="16" t="n"/>
      <c r="L100" s="15" t="n"/>
      <c r="M100" s="15" t="n"/>
      <c r="N100" s="15" t="n"/>
      <c r="O100" s="15" t="n"/>
      <c r="P100" s="15" t="n"/>
      <c r="Q100" s="15" t="n"/>
    </row>
    <row r="101">
      <c r="A101" s="13" t="n"/>
      <c r="B101" s="7" t="n"/>
      <c r="C101" s="7" t="n"/>
      <c r="D101" s="13" t="n"/>
      <c r="E101" s="7" t="n"/>
      <c r="F101" s="7" t="n"/>
      <c r="G101" s="7" t="n"/>
      <c r="H101" s="7" t="n"/>
      <c r="I101" s="7" t="n"/>
      <c r="J101" s="7" t="n"/>
      <c r="K101" s="7" t="n"/>
      <c r="L101" s="13" t="n"/>
      <c r="M101" s="13" t="n"/>
      <c r="N101" s="13" t="n"/>
      <c r="O101" s="13" t="n"/>
      <c r="P101" s="13" t="n"/>
      <c r="Q101" s="13" t="n"/>
    </row>
    <row r="102">
      <c r="A102" s="15" t="n"/>
      <c r="B102" s="16" t="n"/>
      <c r="C102" s="16" t="n"/>
      <c r="D102" s="15" t="n"/>
      <c r="E102" s="16" t="n"/>
      <c r="F102" s="16" t="n"/>
      <c r="G102" s="16" t="n"/>
      <c r="H102" s="16" t="n"/>
      <c r="I102" s="16" t="n"/>
      <c r="J102" s="16" t="n"/>
      <c r="K102" s="16" t="n"/>
      <c r="L102" s="15" t="n"/>
      <c r="M102" s="15" t="n"/>
      <c r="N102" s="15" t="n"/>
      <c r="O102" s="15" t="n"/>
      <c r="P102" s="15" t="n"/>
      <c r="Q102" s="15" t="n"/>
    </row>
    <row r="103">
      <c r="A103" s="13" t="n"/>
      <c r="B103" s="7" t="n"/>
      <c r="C103" s="7" t="n"/>
      <c r="D103" s="13" t="n"/>
      <c r="E103" s="7" t="n"/>
      <c r="F103" s="7" t="n"/>
      <c r="G103" s="7" t="n"/>
      <c r="H103" s="7" t="n"/>
      <c r="I103" s="7" t="n"/>
      <c r="J103" s="7" t="n"/>
      <c r="K103" s="7" t="n"/>
      <c r="L103" s="13" t="n"/>
      <c r="M103" s="13" t="n"/>
      <c r="N103" s="13" t="n"/>
      <c r="O103" s="13" t="n"/>
      <c r="P103" s="13" t="n"/>
      <c r="Q103" s="13" t="n"/>
    </row>
    <row r="105">
      <c r="A105" s="11" t="inlineStr">
        <is>
          <t>الضابط: لا يُضاف أي صف بلا ملف مصدر مقابل؛ أي حقل غير موجود نصًّا في الوثيقة يُترك فارغًا مع ملاحظة «ناقص بيانات».</t>
        </is>
      </c>
      <c r="B105" s="9" t="n"/>
      <c r="C105" s="9" t="n"/>
      <c r="D105" s="9" t="n"/>
      <c r="E105" s="9" t="n"/>
      <c r="F105" s="9" t="n"/>
      <c r="G105" s="9" t="n"/>
      <c r="H105" s="9" t="n"/>
      <c r="I105" s="9" t="n"/>
      <c r="J105" s="9" t="n"/>
      <c r="K105" s="9" t="n"/>
      <c r="L105" s="10" t="n"/>
    </row>
  </sheetData>
  <mergeCells count="2">
    <mergeCell ref="A105:L105"/>
    <mergeCell ref="A1:Q1"/>
  </mergeCells>
  <dataValidations count="6">
    <dataValidation sqref="D4:D103" showDropDown="0" showInputMessage="0" showErrorMessage="0" allowBlank="1" errorTitle="قيمة غير مسموحة" error="استخدم قيمة من القائمة المرجعية فقط." type="list">
      <formula1>='قوائم مرجعية'!$A$4:$A$8</formula1>
    </dataValidation>
    <dataValidation sqref="N4:N103" showDropDown="0" showInputMessage="0" showErrorMessage="0" allowBlank="1" errorTitle="قيمة غير مسموحة" error="استخدم قيمة من القائمة المرجعية فقط." type="list">
      <formula1>='قوائم مرجعية'!$B$4:$B$7</formula1>
    </dataValidation>
    <dataValidation sqref="O4:O103" showDropDown="0" showInputMessage="0" showErrorMessage="0" allowBlank="1" errorTitle="قيمة غير مسموحة" error="استخدم قيمة من القائمة المرجعية فقط." type="list">
      <formula1>='قوائم مرجعية'!$C$4:$C$13</formula1>
    </dataValidation>
    <dataValidation sqref="P4:P103" showDropDown="0" showInputMessage="0" showErrorMessage="0" allowBlank="1" errorTitle="قيمة غير مسموحة" error="استخدم قيمة من القائمة المرجعية فقط." type="list">
      <formula1>='قوائم مرجعية'!$D$4:$D$8</formula1>
    </dataValidation>
    <dataValidation sqref="H4:H103" showDropDown="0" showInputMessage="0" showErrorMessage="0" allowBlank="1" errorTitle="قيمة غير مسموحة" error="استخدم قيمة من القائمة المرجعية فقط." type="list">
      <formula1>='قوائم مرجعية'!$E$4:$E$9</formula1>
    </dataValidation>
    <dataValidation sqref="I4:I103" showDropDown="0" showInputMessage="0" showErrorMessage="0" allowBlank="1" errorTitle="قيمة غير مسموحة" error="استخدم قيمة من القائمة المرجعية فقط." type="list">
      <formula1>='قوائم مرجعية'!$F$4:$F$20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2026-09-14T07:12:38Z</dcterms:created>
  <dcterms:modified xmlns:dcterms="http://purl.org/dc/terms/" xmlns:xsi="http://www.w3.org/2001/XMLSchema-instance" xsi:type="dcterms:W3CDTF">2026-09-14T07:12:38Z</dcterms:modified>
</cp:coreProperties>
</file>